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004\Desktop\"/>
    </mc:Choice>
  </mc:AlternateContent>
  <xr:revisionPtr revIDLastSave="0" documentId="13_ncr:1_{F0BD9884-AE2B-4E67-B2B2-B1704D3A6863}" xr6:coauthVersionLast="47" xr6:coauthVersionMax="47" xr10:uidLastSave="{00000000-0000-0000-0000-000000000000}"/>
  <bookViews>
    <workbookView xWindow="-120" yWindow="-120" windowWidth="29040" windowHeight="1584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</workbook>
</file>

<file path=xl/calcChain.xml><?xml version="1.0" encoding="utf-8"?>
<calcChain xmlns="http://schemas.openxmlformats.org/spreadsheetml/2006/main">
  <c r="D25" i="1" l="1"/>
  <c r="G30" i="5"/>
  <c r="G30" i="8"/>
  <c r="B2" i="5"/>
  <c r="H22" i="6" l="1"/>
  <c r="E22" i="6"/>
  <c r="E14" i="6"/>
  <c r="N22" i="6"/>
  <c r="C7" i="2" l="1"/>
  <c r="A6" i="6" l="1"/>
  <c r="Q25" i="1" l="1"/>
  <c r="J25" i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8" i="10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F10" i="10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I31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H20" i="10" s="1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F27" i="10"/>
  <c r="H30" i="5"/>
  <c r="G27" i="10" s="1"/>
  <c r="M30" i="5"/>
  <c r="J27" i="10" s="1"/>
  <c r="N30" i="5"/>
  <c r="K27" i="10" s="1"/>
  <c r="Q30" i="5"/>
  <c r="L27" i="10" s="1"/>
  <c r="R30" i="5"/>
  <c r="M27" i="10" s="1"/>
  <c r="E21" i="10" l="1"/>
  <c r="I21" i="10"/>
  <c r="M21" i="10"/>
  <c r="G31" i="10"/>
  <c r="G21" i="10"/>
  <c r="G33" i="10" s="1"/>
  <c r="C23" i="10"/>
  <c r="E31" i="10"/>
  <c r="R22" i="2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H31" i="10"/>
  <c r="R16" i="5"/>
  <c r="D31" i="10"/>
  <c r="R36" i="2"/>
  <c r="C24" i="10"/>
  <c r="R28" i="2"/>
  <c r="B13" i="10"/>
  <c r="L21" i="10"/>
  <c r="C11" i="10"/>
  <c r="B29" i="10"/>
  <c r="C30" i="10"/>
  <c r="F31" i="10"/>
  <c r="F33" i="10" s="1"/>
  <c r="C29" i="10"/>
  <c r="R25" i="7"/>
  <c r="B30" i="10"/>
  <c r="C14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J33" i="10" s="1"/>
  <c r="B24" i="10"/>
  <c r="B8" i="10"/>
  <c r="B27" i="10"/>
  <c r="R31" i="8"/>
  <c r="L8" i="8" s="1"/>
  <c r="K10" i="10"/>
  <c r="K21" i="10" s="1"/>
  <c r="C8" i="10"/>
  <c r="H21" i="10"/>
  <c r="R26" i="1"/>
  <c r="L8" i="1" s="1"/>
  <c r="H33" i="10" l="1"/>
  <c r="B31" i="10"/>
  <c r="D33" i="10"/>
  <c r="L33" i="10"/>
  <c r="C21" i="10"/>
  <c r="C31" i="10"/>
  <c r="K33" i="10"/>
  <c r="M33" i="10"/>
  <c r="L8" i="6"/>
  <c r="C10" i="10"/>
  <c r="L8" i="3"/>
  <c r="E33" i="10"/>
  <c r="L8" i="5"/>
  <c r="L8" i="4"/>
  <c r="L8" i="2"/>
  <c r="L8" i="7"/>
  <c r="B21" i="10"/>
  <c r="B33" i="10" l="1"/>
  <c r="C33" i="10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<sst xmlns="http://schemas.openxmlformats.org/spreadsheetml/2006/main" count="1044" uniqueCount="353">
  <si>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</si>
  <si>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</si>
  <si>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</si>
  <si>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</si>
  <si>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</si>
  <si>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</si>
  <si>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</si>
  <si>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</si>
  <si>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</si>
  <si>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</si>
  <si>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</si>
  <si>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</si>
  <si>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</si>
  <si>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</si>
  <si>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</si>
  <si>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</si>
  <si>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</si>
  <si>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</si>
  <si>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</si>
  <si>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</si>
  <si>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</si>
  <si>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</si>
  <si>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</si>
  <si>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</si>
  <si>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</si>
  <si>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</si>
  <si>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</si>
  <si>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</si>
  <si>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</si>
  <si>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</si>
  <si>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</si>
  <si>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</si>
  <si>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毎日北部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</si>
  <si>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</si>
  <si>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</si>
  <si>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</si>
  <si>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</si>
  <si>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</si>
  <si>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</si>
  <si>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</si>
  <si>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</si>
  <si>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</si>
  <si>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</si>
  <si>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</si>
  <si>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</si>
  <si>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</si>
  <si>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</si>
  <si>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</si>
  <si>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</si>
  <si>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</si>
  <si>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</si>
  <si>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</si>
  <si>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</si>
  <si>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</si>
  <si>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</si>
  <si>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</si>
  <si>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</si>
  <si>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</si>
  <si>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</si>
  <si>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</si>
  <si>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</si>
  <si>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</si>
  <si>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</si>
  <si>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</si>
  <si>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</si>
  <si>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</si>
  <si>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</si>
  <si>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</si>
  <si>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</si>
  <si>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</si>
  <si>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</si>
  <si>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</si>
  <si>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</si>
  <si>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</si>
  <si>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</si>
  <si>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</si>
  <si>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</si>
  <si>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</si>
  <si>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</si>
  <si>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</si>
  <si>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</si>
  <si>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</si>
  <si>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</si>
  <si>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</si>
  <si>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</si>
  <si>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</si>
  <si>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</si>
  <si>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</si>
  <si>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</si>
  <si>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</si>
  <si>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</si>
  <si>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</si>
  <si>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</si>
  <si>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</si>
  <si>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</si>
  <si>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</si>
  <si>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</si>
  <si>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</si>
  <si>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</si>
  <si>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</si>
  <si>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</si>
  <si>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</si>
  <si>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</si>
  <si>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</si>
  <si>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</si>
  <si>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</si>
  <si>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</si>
  <si>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</si>
  <si>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</si>
  <si>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</si>
  <si>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</si>
  <si>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</si>
  <si>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</si>
  <si>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</si>
  <si>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</si>
  <si>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</si>
  <si>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</si>
  <si>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</si>
  <si>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</si>
  <si>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</si>
  <si>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</si>
  <si>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</si>
  <si>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</si>
  <si>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</si>
  <si>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</si>
  <si>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</si>
  <si>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</si>
  <si>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</si>
  <si>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</si>
  <si>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</si>
  <si>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</si>
  <si>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</si>
  <si>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</si>
  <si>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</si>
  <si>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</si>
  <si>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</si>
  <si>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</si>
  <si>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</si>
  <si>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</si>
  <si>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</si>
  <si>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</si>
  <si>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</si>
  <si>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</si>
  <si>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</si>
  <si>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</si>
  <si>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</si>
  <si>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</si>
  <si>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</si>
  <si>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</si>
  <si>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</si>
  <si>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</si>
  <si>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</si>
  <si>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</si>
  <si>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</si>
  <si>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</si>
  <si>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</si>
  <si>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</si>
  <si>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</si>
  <si>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</si>
  <si>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</si>
  <si>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</si>
  <si>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</si>
  <si>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</si>
  <si>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</si>
  <si>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</si>
  <si>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</si>
  <si>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</si>
  <si>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</si>
  <si>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</si>
  <si>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</si>
  <si>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</si>
  <si>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</si>
  <si>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</si>
  <si>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</si>
  <si>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</si>
  <si>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</si>
  <si>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</si>
  <si>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</si>
  <si>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</si>
  <si>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</si>
  <si>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</si>
  <si>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</si>
  <si>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</si>
  <si>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</si>
  <si>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</si>
  <si>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</si>
  <si>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</si>
  <si>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</si>
  <si>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</si>
  <si>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</si>
  <si>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</si>
  <si>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</si>
  <si>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</si>
  <si>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</si>
  <si>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</si>
  <si>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</si>
  <si>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</si>
  <si>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</si>
  <si>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</si>
  <si>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</si>
  <si>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</si>
  <si>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</si>
  <si>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</si>
  <si>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</si>
  <si>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</si>
  <si>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</si>
  <si>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</si>
  <si>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</si>
  <si>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</si>
  <si>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</si>
  <si>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</si>
  <si>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</si>
  <si>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</si>
  <si>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</si>
  <si>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</si>
  <si>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</si>
  <si>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</si>
  <si>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</si>
  <si>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</si>
  <si>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</si>
  <si>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</si>
  <si>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</si>
  <si>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</si>
  <si>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</si>
  <si>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</si>
  <si>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</si>
  <si>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</si>
  <si>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</si>
  <si>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</si>
  <si>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</si>
  <si>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</si>
  <si>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</si>
  <si>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</si>
  <si>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</si>
  <si>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</si>
  <si>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</si>
  <si>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</si>
  <si>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</si>
  <si>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</si>
  <si>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</si>
  <si>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</si>
  <si>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</si>
  <si>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</si>
  <si>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</si>
  <si>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</si>
  <si>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</si>
  <si>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</si>
  <si>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</si>
  <si>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</si>
  <si>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</si>
  <si>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</si>
  <si>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</si>
  <si>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</si>
  <si>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</si>
  <si>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</si>
  <si>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</si>
  <si>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</si>
  <si>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</si>
  <si>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</si>
  <si>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</si>
  <si>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</si>
  <si>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</si>
  <si>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</si>
  <si>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</si>
  <si>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</si>
  <si>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</si>
  <si>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</si>
  <si>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</si>
  <si>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</si>
  <si>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</si>
  <si>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</si>
  <si>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</si>
  <si>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</si>
  <si>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</si>
  <si>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</si>
  <si>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</si>
  <si>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</si>
  <si>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</si>
  <si>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</si>
  <si>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</si>
  <si>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</si>
  <si>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</si>
  <si>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</si>
  <si>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</si>
  <si>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</si>
  <si>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</si>
  <si>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</si>
  <si>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</si>
  <si>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</si>
  <si>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</si>
  <si>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</si>
  <si>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</si>
  <si>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</si>
  <si>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</si>
  <si>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</si>
  <si>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</si>
  <si>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</si>
  <si>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</si>
  <si>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</si>
  <si>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</si>
  <si>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</si>
  <si>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</si>
  <si>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</si>
  <si>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</si>
  <si>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</si>
  <si>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</si>
  <si>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</si>
  <si>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</si>
  <si>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</si>
  <si>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</si>
  <si>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</si>
  <si>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</si>
  <si>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(鶴岡5100）</t>
    <rPh sb="1" eb="3">
      <t>ツルオカ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</si>
  <si>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</si>
  <si>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</si>
  <si>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</si>
  <si>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</si>
  <si>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</si>
  <si>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●＜山新長崎＞天童市寺津、蔵増地区を取扱。　●＜山新左沢＞寒河江市柴橋木の沢地区を含む。</t>
    <rPh sb="7" eb="9">
      <t>テンドウ</t>
    </rPh>
    <rPh sb="35" eb="36">
      <t>キ</t>
    </rPh>
    <rPh sb="37" eb="38">
      <t>サワ</t>
    </rPh>
    <rPh sb="38" eb="40">
      <t>チク</t>
    </rPh>
    <phoneticPr fontId="2"/>
  </si>
  <si>
    <t>山新長崎</t>
    <rPh sb="0" eb="2">
      <t>ヤマシン</t>
    </rPh>
    <phoneticPr fontId="2"/>
  </si>
  <si>
    <t>● ＜読売長崎＞山形市中野・船町地区（100）、天童市寺津・藤内新田地区（50）を取扱。　●＜読売左沢＞朝日町(200)を取扱。●＜朝日天童＞産経の部数を含む。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</si>
  <si>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天童</t>
    <phoneticPr fontId="2"/>
  </si>
  <si>
    <t>読天童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</si>
  <si>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</si>
  <si>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</si>
  <si>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</si>
  <si>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</si>
  <si>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</si>
  <si>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</si>
  <si>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</si>
  <si>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</si>
  <si>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</si>
  <si>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</si>
  <si>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</si>
  <si>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</si>
  <si>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</si>
  <si>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</si>
  <si>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</si>
  <si>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</si>
  <si>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</si>
  <si>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</si>
  <si>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●＜山新米沢西＞川西町大舟地区（150）、堀金地区（150）を取扱。</t>
    <rPh sb="2" eb="4">
      <t>ヤマシン</t>
    </rPh>
    <rPh sb="4" eb="6">
      <t>ヨネザワ</t>
    </rPh>
    <rPh sb="6" eb="7">
      <t>ニシ</t>
    </rPh>
    <rPh sb="8" eb="10">
      <t>カワニシ</t>
    </rPh>
    <rPh sb="10" eb="11">
      <t>マチ</t>
    </rPh>
    <rPh sb="11" eb="12">
      <t>オオ</t>
    </rPh>
    <rPh sb="12" eb="13">
      <t>フネ</t>
    </rPh>
    <rPh sb="13" eb="15">
      <t>チク</t>
    </rPh>
    <rPh sb="21" eb="23">
      <t>ホリガネ</t>
    </rPh>
    <rPh sb="23" eb="25">
      <t>チク</t>
    </rPh>
    <rPh sb="31" eb="33">
      <t>トリアツカイ</t>
    </rPh>
    <phoneticPr fontId="2"/>
  </si>
  <si>
    <t>(櫛引1300）</t>
    <rPh sb="1" eb="3">
      <t>クシビキ</t>
    </rPh>
    <phoneticPr fontId="2"/>
  </si>
  <si>
    <t>（朝日1100）</t>
    <rPh sb="1" eb="3">
      <t>アサヒ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</si>
  <si>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</si>
  <si>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川西・合</t>
    <rPh sb="0" eb="2">
      <t>カワニシ</t>
    </rPh>
    <phoneticPr fontId="2"/>
  </si>
  <si>
    <t>山新川西</t>
    <rPh sb="0" eb="1">
      <t>ヤマ</t>
    </rPh>
    <rPh sb="1" eb="2">
      <t>シン</t>
    </rPh>
    <rPh sb="2" eb="4">
      <t>カワニシ</t>
    </rPh>
    <phoneticPr fontId="2"/>
  </si>
  <si>
    <t>小松</t>
    <rPh sb="0" eb="2">
      <t>コマツ</t>
    </rPh>
    <phoneticPr fontId="2"/>
  </si>
  <si>
    <t>（鶴岡2100）</t>
    <rPh sb="1" eb="3">
      <t>ツルオカ</t>
    </rPh>
    <phoneticPr fontId="2"/>
  </si>
  <si>
    <t>（鶴岡4100）</t>
    <rPh sb="1" eb="3">
      <t>ツルオカ</t>
    </rPh>
    <phoneticPr fontId="2"/>
  </si>
  <si>
    <t>2023年4月1日現在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</si>
  <si>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山形大曽根</t>
    <rPh sb="0" eb="2">
      <t>ヤマガタ</t>
    </rPh>
    <rPh sb="2" eb="3">
      <t>オオ</t>
    </rPh>
    <rPh sb="3" eb="5">
      <t>ソネ</t>
    </rPh>
    <phoneticPr fontId="2"/>
  </si>
  <si>
    <t>※山・南部に統合</t>
    <rPh sb="1" eb="2">
      <t>ヤマ</t>
    </rPh>
    <rPh sb="3" eb="5">
      <t>ナンブ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</si>
</sst>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7">
    <xf numFmtId="0" fontId="0" fillId="0" borderId="0" xfId="0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2" fillId="0" borderId="11" xfId="0" applyFont="1" applyBorder="1"/>
    <xf numFmtId="0" fontId="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/>
    <xf numFmtId="38" fontId="3" fillId="0" borderId="15" xfId="1" applyFont="1" applyBorder="1" applyAlignment="1">
      <alignment vertical="center"/>
    </xf>
    <xf numFmtId="0" fontId="23" fillId="0" borderId="0" xfId="0" applyFont="1"/>
    <xf numFmtId="14" fontId="6" fillId="0" borderId="0" xfId="0" applyNumberFormat="1" applyFont="1"/>
    <xf numFmtId="0" fontId="24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/>
    <xf numFmtId="0" fontId="13" fillId="0" borderId="0" xfId="0" applyFont="1"/>
    <xf numFmtId="0" fontId="19" fillId="0" borderId="36" xfId="0" applyFont="1" applyBorder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>
      <alignment horizontal="distributed" vertical="center"/>
    </xf>
    <xf numFmtId="0" fontId="5" fillId="0" borderId="5" xfId="0" applyFont="1" applyBorder="1" applyAlignment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center"/>
    </xf>
    <xf numFmtId="38" fontId="3" fillId="0" borderId="4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Font="1" applyFill="1" applyBorder="1" applyAlignment="1" applyProtection="1">
      <alignment vertical="center"/>
      <protection locked="0"/>
    </xf>
    <xf numFmtId="0" fontId="31" fillId="0" borderId="0" xfId="0" applyFont="1"/>
    <xf numFmtId="0" fontId="1" fillId="0" borderId="0" xfId="0" applyFont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top"/>
    </xf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10" fillId="0" borderId="7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vertical="top" textRotation="255"/>
    </xf>
    <xf numFmtId="0" fontId="3" fillId="0" borderId="4" xfId="0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6" xfId="0" applyBorder="1"/>
    <xf numFmtId="0" fontId="0" fillId="0" borderId="47" xfId="0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1" xfId="0" applyBorder="1"/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56" fontId="0" fillId="0" borderId="5" xfId="0" applyNumberForma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56" fontId="0" fillId="0" borderId="12" xfId="0" applyNumberFormat="1" applyBorder="1" applyAlignment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0" fontId="10" fillId="0" borderId="7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5" fillId="0" borderId="2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28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8"/>
  <sheetViews>
    <sheetView showGridLines="0" showZeros="0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86" ht="20.100000000000001" customHeight="1" x14ac:dyDescent="0.2">
      <c r="A1" s="395" t="s">
        <v>270</v>
      </c>
      <c r="B1" s="396"/>
      <c r="C1" s="396"/>
      <c r="D1" s="387" t="s">
        <v>226</v>
      </c>
      <c r="E1" s="388"/>
      <c r="F1" s="388"/>
      <c r="G1" s="388"/>
      <c r="H1" s="388"/>
      <c r="I1" s="388"/>
      <c r="J1" s="389"/>
      <c r="L1" s="11"/>
    </row>
    <row r="2" spans="1:86" ht="20.100000000000001" customHeight="1" thickBot="1" x14ac:dyDescent="0.2">
      <c r="A2" s="386" t="str">
        <f>山形市・上山市!B2</f>
        <v>2023年4月1日現在</v>
      </c>
      <c r="B2" s="386"/>
      <c r="C2" s="386"/>
      <c r="D2" s="390"/>
      <c r="E2" s="391"/>
      <c r="F2" s="391"/>
      <c r="G2" s="391"/>
      <c r="H2" s="391"/>
      <c r="I2" s="391"/>
      <c r="J2" s="392"/>
      <c r="L2" s="26"/>
    </row>
    <row r="3" spans="1:86" ht="7.5" customHeight="1" x14ac:dyDescent="0.15"/>
    <row r="4" spans="1:86" s="10" customFormat="1" ht="18.75" customHeight="1" x14ac:dyDescent="0.15">
      <c r="A4" s="397" t="s">
        <v>146</v>
      </c>
      <c r="B4" s="399"/>
      <c r="C4" s="398"/>
      <c r="D4" s="397" t="s">
        <v>1</v>
      </c>
      <c r="E4" s="398"/>
      <c r="F4" s="397" t="s">
        <v>2</v>
      </c>
      <c r="G4" s="398"/>
      <c r="H4" s="7" t="s">
        <v>3</v>
      </c>
      <c r="I4" s="397" t="s">
        <v>5</v>
      </c>
      <c r="J4" s="399"/>
      <c r="K4" s="382" t="s">
        <v>6</v>
      </c>
      <c r="L4" s="382"/>
      <c r="M4" s="382"/>
    </row>
    <row r="5" spans="1:86" s="10" customFormat="1" ht="27.75" customHeight="1" x14ac:dyDescent="0.15">
      <c r="A5" s="400">
        <f>山形市・上山市!A6</f>
        <v>0</v>
      </c>
      <c r="B5" s="394"/>
      <c r="C5" s="394"/>
      <c r="D5" s="393">
        <f>山形市・上山市!E6</f>
        <v>0</v>
      </c>
      <c r="E5" s="394"/>
      <c r="F5" s="401">
        <f>山形市・上山市!F5</f>
        <v>0</v>
      </c>
      <c r="G5" s="402"/>
      <c r="H5" s="216">
        <f>山形市・上山市!J6</f>
        <v>0</v>
      </c>
      <c r="I5" s="403">
        <f>C33</f>
        <v>0</v>
      </c>
      <c r="J5" s="404"/>
      <c r="K5" s="383">
        <f>山形市・上山市!N6</f>
        <v>0</v>
      </c>
      <c r="L5" s="384"/>
      <c r="M5" s="385"/>
    </row>
    <row r="6" spans="1:86" s="201" customFormat="1" ht="11.25" customHeight="1" x14ac:dyDescent="0.15">
      <c r="A6" s="411" t="s">
        <v>240</v>
      </c>
      <c r="B6" s="413" t="s">
        <v>241</v>
      </c>
      <c r="C6" s="414"/>
      <c r="D6" s="417" t="s">
        <v>242</v>
      </c>
      <c r="E6" s="418"/>
      <c r="F6" s="421" t="s">
        <v>144</v>
      </c>
      <c r="G6" s="409"/>
      <c r="H6" s="406" t="s">
        <v>145</v>
      </c>
      <c r="I6" s="409"/>
      <c r="J6" s="406" t="s">
        <v>243</v>
      </c>
      <c r="K6" s="407"/>
      <c r="L6" s="406" t="s">
        <v>268</v>
      </c>
      <c r="M6" s="409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</row>
    <row r="7" spans="1:86" s="202" customFormat="1" ht="11.25" customHeight="1" x14ac:dyDescent="0.15">
      <c r="A7" s="412"/>
      <c r="B7" s="415"/>
      <c r="C7" s="416"/>
      <c r="D7" s="419"/>
      <c r="E7" s="420"/>
      <c r="F7" s="418"/>
      <c r="G7" s="410"/>
      <c r="H7" s="410"/>
      <c r="I7" s="410"/>
      <c r="J7" s="408"/>
      <c r="K7" s="408"/>
      <c r="L7" s="410"/>
      <c r="M7" s="410"/>
    </row>
    <row r="8" spans="1:86" s="10" customFormat="1" ht="18" customHeight="1" x14ac:dyDescent="0.15">
      <c r="A8" s="218" t="s">
        <v>244</v>
      </c>
      <c r="B8" s="219">
        <f>D8+F8+H8+J8+L8</f>
        <v>78550</v>
      </c>
      <c r="C8" s="220">
        <f>E8+G8+I8+K8+M8</f>
        <v>0</v>
      </c>
      <c r="D8" s="203">
        <f>山形市・上山市!D25</f>
        <v>41750</v>
      </c>
      <c r="E8" s="220">
        <f>山形市・上山市!E25</f>
        <v>0</v>
      </c>
      <c r="F8" s="204">
        <f>山形市・上山市!G25</f>
        <v>14650</v>
      </c>
      <c r="G8" s="238">
        <f>山形市・上山市!H25</f>
        <v>0</v>
      </c>
      <c r="H8" s="204">
        <f>山形市・上山市!J25</f>
        <v>6200</v>
      </c>
      <c r="I8" s="238">
        <f>山形市・上山市!K25</f>
        <v>0</v>
      </c>
      <c r="J8" s="204">
        <f>山形市・上山市!M25</f>
        <v>12250</v>
      </c>
      <c r="K8" s="238">
        <f>山形市・上山市!N25</f>
        <v>0</v>
      </c>
      <c r="L8" s="204">
        <f>山形市・上山市!Q25</f>
        <v>3700</v>
      </c>
      <c r="M8" s="238">
        <f>山形市・上山市!R25</f>
        <v>0</v>
      </c>
    </row>
    <row r="9" spans="1:86" s="10" customFormat="1" ht="18" customHeight="1" x14ac:dyDescent="0.15">
      <c r="A9" s="221" t="s">
        <v>245</v>
      </c>
      <c r="B9" s="219">
        <f t="shared" ref="B9:B20" si="0">D9+F9+H9+J9+L9</f>
        <v>23250</v>
      </c>
      <c r="C9" s="220">
        <f t="shared" ref="C9:C20" si="1">E9+G9+I9+K9+M9</f>
        <v>0</v>
      </c>
      <c r="D9" s="205">
        <f>米沢・南陽・東置賜!D15</f>
        <v>11300</v>
      </c>
      <c r="E9" s="235">
        <f>米沢・南陽・東置賜!E15</f>
        <v>0</v>
      </c>
      <c r="F9" s="205">
        <f>米沢・南陽・東置賜!G15</f>
        <v>3950</v>
      </c>
      <c r="G9" s="235">
        <f>米沢・南陽・東置賜!H15</f>
        <v>0</v>
      </c>
      <c r="H9" s="205">
        <f>米沢・南陽・東置賜!J15</f>
        <v>1850</v>
      </c>
      <c r="I9" s="235">
        <f>米沢・南陽・東置賜!K15</f>
        <v>0</v>
      </c>
      <c r="J9" s="205">
        <f>米沢・南陽・東置賜!M15</f>
        <v>5400</v>
      </c>
      <c r="K9" s="235">
        <f>米沢・南陽・東置賜!N15</f>
        <v>0</v>
      </c>
      <c r="L9" s="205">
        <f>米沢・南陽・東置賜!Q15</f>
        <v>750</v>
      </c>
      <c r="M9" s="235">
        <f>米沢・南陽・東置賜!R15</f>
        <v>0</v>
      </c>
    </row>
    <row r="10" spans="1:86" s="10" customFormat="1" ht="18" customHeight="1" x14ac:dyDescent="0.15">
      <c r="A10" s="221" t="s">
        <v>246</v>
      </c>
      <c r="B10" s="219">
        <f t="shared" si="0"/>
        <v>35950</v>
      </c>
      <c r="C10" s="220">
        <f t="shared" si="1"/>
        <v>0</v>
      </c>
      <c r="D10" s="205">
        <f>鶴岡!D30</f>
        <v>25000</v>
      </c>
      <c r="E10" s="235">
        <f>鶴岡!E30</f>
        <v>0</v>
      </c>
      <c r="F10" s="205">
        <f>鶴岡!G30</f>
        <v>5400</v>
      </c>
      <c r="G10" s="235">
        <f>鶴岡!H30</f>
        <v>0</v>
      </c>
      <c r="H10" s="205">
        <f>鶴岡!J30</f>
        <v>450</v>
      </c>
      <c r="I10" s="235">
        <f>鶴岡!K30</f>
        <v>0</v>
      </c>
      <c r="J10" s="205">
        <f>鶴岡!M30</f>
        <v>4400</v>
      </c>
      <c r="K10" s="235">
        <f>鶴岡!N30</f>
        <v>0</v>
      </c>
      <c r="L10" s="205">
        <f>鶴岡!Q30</f>
        <v>700</v>
      </c>
      <c r="M10" s="235">
        <f>鶴岡!R30</f>
        <v>0</v>
      </c>
    </row>
    <row r="11" spans="1:86" s="10" customFormat="1" ht="18" customHeight="1" x14ac:dyDescent="0.15">
      <c r="A11" s="221" t="s">
        <v>247</v>
      </c>
      <c r="B11" s="219">
        <f t="shared" si="0"/>
        <v>27650</v>
      </c>
      <c r="C11" s="220">
        <f t="shared" si="1"/>
        <v>0</v>
      </c>
      <c r="D11" s="205">
        <f>酒田・飽海・東田川!D18</f>
        <v>18450</v>
      </c>
      <c r="E11" s="235">
        <f>酒田・飽海・東田川!E18</f>
        <v>0</v>
      </c>
      <c r="F11" s="205">
        <f>酒田・飽海・東田川!G18</f>
        <v>2700</v>
      </c>
      <c r="G11" s="235">
        <f>酒田・飽海・東田川!H18</f>
        <v>0</v>
      </c>
      <c r="H11" s="205">
        <f>酒田・飽海・東田川!J18</f>
        <v>0</v>
      </c>
      <c r="I11" s="235">
        <f>酒田・飽海・東田川!K18</f>
        <v>0</v>
      </c>
      <c r="J11" s="205">
        <f>酒田・飽海・東田川!M18</f>
        <v>6100</v>
      </c>
      <c r="K11" s="235">
        <f>酒田・飽海・東田川!N18</f>
        <v>0</v>
      </c>
      <c r="L11" s="205">
        <f>酒田・飽海・東田川!Q18</f>
        <v>400</v>
      </c>
      <c r="M11" s="235">
        <f>酒田・飽海・東田川!R18</f>
        <v>0</v>
      </c>
    </row>
    <row r="12" spans="1:86" s="10" customFormat="1" ht="18" customHeight="1" x14ac:dyDescent="0.15">
      <c r="A12" s="221" t="s">
        <v>248</v>
      </c>
      <c r="B12" s="219">
        <f t="shared" si="0"/>
        <v>11000</v>
      </c>
      <c r="C12" s="220">
        <f t="shared" si="1"/>
        <v>0</v>
      </c>
      <c r="D12" s="205">
        <f>新庄・最上!D14</f>
        <v>6100</v>
      </c>
      <c r="E12" s="235">
        <f>新庄・最上!E14</f>
        <v>0</v>
      </c>
      <c r="F12" s="205">
        <f>新庄・最上!G14</f>
        <v>2750</v>
      </c>
      <c r="G12" s="235">
        <f>新庄・最上!H14</f>
        <v>0</v>
      </c>
      <c r="H12" s="205">
        <f>新庄・最上!J14</f>
        <v>650</v>
      </c>
      <c r="I12" s="235">
        <f>新庄・最上!K14</f>
        <v>0</v>
      </c>
      <c r="J12" s="205">
        <f>新庄・最上!M14</f>
        <v>1250</v>
      </c>
      <c r="K12" s="235">
        <f>新庄・最上!N14</f>
        <v>0</v>
      </c>
      <c r="L12" s="205">
        <f>新庄・最上!Q14</f>
        <v>250</v>
      </c>
      <c r="M12" s="235">
        <f>新庄・最上!R14</f>
        <v>0</v>
      </c>
    </row>
    <row r="13" spans="1:86" s="10" customFormat="1" ht="18" customHeight="1" x14ac:dyDescent="0.15">
      <c r="A13" s="221" t="s">
        <v>249</v>
      </c>
      <c r="B13" s="219">
        <f t="shared" si="0"/>
        <v>12750</v>
      </c>
      <c r="C13" s="220">
        <f t="shared" si="1"/>
        <v>0</v>
      </c>
      <c r="D13" s="205">
        <f>'天童・寒河江・東、西村山郡'!D21</f>
        <v>8500</v>
      </c>
      <c r="E13" s="235">
        <f>'天童・寒河江・東、西村山郡'!E21</f>
        <v>0</v>
      </c>
      <c r="F13" s="205">
        <f>'天童・寒河江・東、西村山郡'!G21</f>
        <v>1000</v>
      </c>
      <c r="G13" s="235">
        <f>'天童・寒河江・東、西村山郡'!H21</f>
        <v>0</v>
      </c>
      <c r="H13" s="205">
        <f>'天童・寒河江・東、西村山郡'!J21</f>
        <v>250</v>
      </c>
      <c r="I13" s="235">
        <f>'天童・寒河江・東、西村山郡'!K21</f>
        <v>0</v>
      </c>
      <c r="J13" s="205">
        <f>'天童・寒河江・東、西村山郡'!M21</f>
        <v>2700</v>
      </c>
      <c r="K13" s="235">
        <f>'天童・寒河江・東、西村山郡'!N21</f>
        <v>0</v>
      </c>
      <c r="L13" s="205">
        <f>'天童・寒河江・東、西村山郡'!Q21</f>
        <v>300</v>
      </c>
      <c r="M13" s="235">
        <f>'天童・寒河江・東、西村山郡'!R21</f>
        <v>0</v>
      </c>
    </row>
    <row r="14" spans="1:86" s="10" customFormat="1" ht="18" customHeight="1" x14ac:dyDescent="0.15">
      <c r="A14" s="221" t="s">
        <v>250</v>
      </c>
      <c r="B14" s="219">
        <f t="shared" si="0"/>
        <v>9500</v>
      </c>
      <c r="C14" s="220">
        <f t="shared" si="1"/>
        <v>0</v>
      </c>
      <c r="D14" s="205">
        <f>山形市・上山市!D31</f>
        <v>5450</v>
      </c>
      <c r="E14" s="235">
        <f>山形市・上山市!E31</f>
        <v>0</v>
      </c>
      <c r="F14" s="205">
        <f>山形市・上山市!G31</f>
        <v>1600</v>
      </c>
      <c r="G14" s="235">
        <f>山形市・上山市!H31</f>
        <v>0</v>
      </c>
      <c r="H14" s="205">
        <f>山形市・上山市!J31</f>
        <v>1000</v>
      </c>
      <c r="I14" s="235">
        <f>山形市・上山市!K31</f>
        <v>0</v>
      </c>
      <c r="J14" s="205">
        <f>山形市・上山市!M31</f>
        <v>1250</v>
      </c>
      <c r="K14" s="235">
        <f>山形市・上山市!N31</f>
        <v>0</v>
      </c>
      <c r="L14" s="205">
        <f>山形市・上山市!Q31</f>
        <v>200</v>
      </c>
      <c r="M14" s="235">
        <f>山形市・上山市!R31</f>
        <v>0</v>
      </c>
    </row>
    <row r="15" spans="1:86" s="10" customFormat="1" ht="18" customHeight="1" x14ac:dyDescent="0.15">
      <c r="A15" s="221" t="s">
        <v>251</v>
      </c>
      <c r="B15" s="219">
        <f t="shared" si="0"/>
        <v>8000</v>
      </c>
      <c r="C15" s="220">
        <f t="shared" si="1"/>
        <v>0</v>
      </c>
      <c r="D15" s="205">
        <f>東根・村山・尾花沢・北村山!D21</f>
        <v>6000</v>
      </c>
      <c r="E15" s="235">
        <f>東根・村山・尾花沢・北村山!E21</f>
        <v>0</v>
      </c>
      <c r="F15" s="205">
        <f>東根・村山・尾花沢・北村山!G21</f>
        <v>950</v>
      </c>
      <c r="G15" s="235">
        <f>東根・村山・尾花沢・北村山!H21</f>
        <v>0</v>
      </c>
      <c r="H15" s="205">
        <f>東根・村山・尾花沢・北村山!J21</f>
        <v>150</v>
      </c>
      <c r="I15" s="235">
        <f>東根・村山・尾花沢・北村山!K21</f>
        <v>0</v>
      </c>
      <c r="J15" s="205">
        <f>東根・村山・尾花沢・北村山!M21</f>
        <v>750</v>
      </c>
      <c r="K15" s="235">
        <f>東根・村山・尾花沢・北村山!N21</f>
        <v>0</v>
      </c>
      <c r="L15" s="205">
        <f>東根・村山・尾花沢・北村山!Q21</f>
        <v>150</v>
      </c>
      <c r="M15" s="235">
        <f>東根・村山・尾花沢・北村山!R21</f>
        <v>0</v>
      </c>
    </row>
    <row r="16" spans="1:86" s="10" customFormat="1" ht="18" customHeight="1" x14ac:dyDescent="0.15">
      <c r="A16" s="221" t="s">
        <v>252</v>
      </c>
      <c r="B16" s="219">
        <f t="shared" si="0"/>
        <v>8600</v>
      </c>
      <c r="C16" s="220">
        <f t="shared" si="1"/>
        <v>0</v>
      </c>
      <c r="D16" s="205">
        <f>長井・西置賜!D14</f>
        <v>4200</v>
      </c>
      <c r="E16" s="235">
        <f>長井・西置賜!E14</f>
        <v>0</v>
      </c>
      <c r="F16" s="205">
        <f>長井・西置賜!G14</f>
        <v>1350</v>
      </c>
      <c r="G16" s="235">
        <f>長井・西置賜!H14</f>
        <v>0</v>
      </c>
      <c r="H16" s="205"/>
      <c r="I16" s="235"/>
      <c r="J16" s="205">
        <f>長井・西置賜!M14</f>
        <v>2800</v>
      </c>
      <c r="K16" s="235">
        <f>長井・西置賜!N14</f>
        <v>0</v>
      </c>
      <c r="L16" s="205">
        <f>長井・西置賜!Q14</f>
        <v>250</v>
      </c>
      <c r="M16" s="235">
        <f>長井・西置賜!R14</f>
        <v>0</v>
      </c>
    </row>
    <row r="17" spans="1:13" s="10" customFormat="1" ht="18" customHeight="1" x14ac:dyDescent="0.15">
      <c r="A17" s="221" t="s">
        <v>253</v>
      </c>
      <c r="B17" s="219">
        <f t="shared" si="0"/>
        <v>16050</v>
      </c>
      <c r="C17" s="220">
        <f t="shared" si="1"/>
        <v>0</v>
      </c>
      <c r="D17" s="205">
        <f>'天童・寒河江・東、西村山郡'!D15</f>
        <v>9750</v>
      </c>
      <c r="E17" s="235">
        <f>'天童・寒河江・東、西村山郡'!E15</f>
        <v>0</v>
      </c>
      <c r="F17" s="205">
        <f>'天童・寒河江・東、西村山郡'!G15</f>
        <v>2300</v>
      </c>
      <c r="G17" s="235">
        <f>'天童・寒河江・東、西村山郡'!H15</f>
        <v>0</v>
      </c>
      <c r="H17" s="205">
        <f>'天童・寒河江・東、西村山郡'!J15</f>
        <v>950</v>
      </c>
      <c r="I17" s="235">
        <f>'天童・寒河江・東、西村山郡'!K15</f>
        <v>0</v>
      </c>
      <c r="J17" s="205">
        <f>'天童・寒河江・東、西村山郡'!M15</f>
        <v>2600</v>
      </c>
      <c r="K17" s="235">
        <f>'天童・寒河江・東、西村山郡'!N15</f>
        <v>0</v>
      </c>
      <c r="L17" s="205">
        <f>'天童・寒河江・東、西村山郡'!Q15</f>
        <v>450</v>
      </c>
      <c r="M17" s="235">
        <f>'天童・寒河江・東、西村山郡'!R15</f>
        <v>0</v>
      </c>
    </row>
    <row r="18" spans="1:13" s="10" customFormat="1" ht="18" customHeight="1" x14ac:dyDescent="0.15">
      <c r="A18" s="221" t="s">
        <v>254</v>
      </c>
      <c r="B18" s="219">
        <f t="shared" si="0"/>
        <v>11600</v>
      </c>
      <c r="C18" s="220">
        <f t="shared" si="1"/>
        <v>0</v>
      </c>
      <c r="D18" s="205">
        <f>東根・村山・尾花沢・北村山!D15</f>
        <v>7900</v>
      </c>
      <c r="E18" s="235">
        <f>東根・村山・尾花沢・北村山!E15</f>
        <v>0</v>
      </c>
      <c r="F18" s="205">
        <f>東根・村山・尾花沢・北村山!G15</f>
        <v>1300</v>
      </c>
      <c r="G18" s="235">
        <f>東根・村山・尾花沢・北村山!H15</f>
        <v>0</v>
      </c>
      <c r="H18" s="205">
        <f>東根・村山・尾花沢・北村山!J15</f>
        <v>0</v>
      </c>
      <c r="I18" s="235">
        <f>東根・村山・尾花沢・北村山!K15</f>
        <v>0</v>
      </c>
      <c r="J18" s="205">
        <f>東根・村山・尾花沢・北村山!M15</f>
        <v>2100</v>
      </c>
      <c r="K18" s="235">
        <f>東根・村山・尾花沢・北村山!N15</f>
        <v>0</v>
      </c>
      <c r="L18" s="205">
        <f>東根・村山・尾花沢・北村山!Q15</f>
        <v>300</v>
      </c>
      <c r="M18" s="235">
        <f>東根・村山・尾花沢・北村山!R15</f>
        <v>0</v>
      </c>
    </row>
    <row r="19" spans="1:13" s="10" customFormat="1" ht="18" customHeight="1" x14ac:dyDescent="0.15">
      <c r="A19" s="221" t="s">
        <v>255</v>
      </c>
      <c r="B19" s="219">
        <f t="shared" si="0"/>
        <v>4900</v>
      </c>
      <c r="C19" s="220">
        <f t="shared" si="1"/>
        <v>0</v>
      </c>
      <c r="D19" s="205">
        <f>東根・村山・尾花沢・北村山!D26</f>
        <v>4000</v>
      </c>
      <c r="E19" s="235">
        <f>東根・村山・尾花沢・北村山!E26</f>
        <v>0</v>
      </c>
      <c r="F19" s="205"/>
      <c r="G19" s="235"/>
      <c r="H19" s="205"/>
      <c r="I19" s="235"/>
      <c r="J19" s="205">
        <f>東根・村山・尾花沢・北村山!M26</f>
        <v>800</v>
      </c>
      <c r="K19" s="235">
        <f>東根・村山・尾花沢・北村山!N26</f>
        <v>0</v>
      </c>
      <c r="L19" s="205">
        <f>東根・村山・尾花沢・北村山!Q26</f>
        <v>100</v>
      </c>
      <c r="M19" s="235">
        <f>東根・村山・尾花沢・北村山!R26</f>
        <v>0</v>
      </c>
    </row>
    <row r="20" spans="1:13" s="10" customFormat="1" ht="18" customHeight="1" x14ac:dyDescent="0.15">
      <c r="A20" s="222" t="s">
        <v>256</v>
      </c>
      <c r="B20" s="219">
        <f t="shared" si="0"/>
        <v>9600</v>
      </c>
      <c r="C20" s="220">
        <f t="shared" si="1"/>
        <v>0</v>
      </c>
      <c r="D20" s="207">
        <f>米沢・南陽・東置賜!D21</f>
        <v>5600</v>
      </c>
      <c r="E20" s="235">
        <f>米沢・南陽・東置賜!E21</f>
        <v>0</v>
      </c>
      <c r="F20" s="206">
        <f>米沢・南陽・東置賜!G21</f>
        <v>1300</v>
      </c>
      <c r="G20" s="235">
        <f>米沢・南陽・東置賜!H21</f>
        <v>0</v>
      </c>
      <c r="H20" s="206">
        <f>米沢・南陽・東置賜!J21</f>
        <v>650</v>
      </c>
      <c r="I20" s="235">
        <f>米沢・南陽・東置賜!K21</f>
        <v>0</v>
      </c>
      <c r="J20" s="206">
        <f>米沢・南陽・東置賜!M21</f>
        <v>1850</v>
      </c>
      <c r="K20" s="235">
        <f>米沢・南陽・東置賜!N21</f>
        <v>0</v>
      </c>
      <c r="L20" s="206">
        <f>米沢・南陽・東置賜!Q21</f>
        <v>200</v>
      </c>
      <c r="M20" s="235">
        <f>米沢・南陽・東置賜!R21</f>
        <v>0</v>
      </c>
    </row>
    <row r="21" spans="1:13" s="10" customFormat="1" ht="18" customHeight="1" x14ac:dyDescent="0.15">
      <c r="A21" s="223" t="s">
        <v>257</v>
      </c>
      <c r="B21" s="224">
        <f>D21+F21+H21+J21+L21</f>
        <v>257400</v>
      </c>
      <c r="C21" s="225">
        <f>E21+G21+I21+K21+M21</f>
        <v>0</v>
      </c>
      <c r="D21" s="208">
        <f t="shared" ref="D21:L21" si="2">SUM(D8:D20)</f>
        <v>154000</v>
      </c>
      <c r="E21" s="236">
        <f>SUM(E8:E20)</f>
        <v>0</v>
      </c>
      <c r="F21" s="208">
        <f>SUM(F8:F20)</f>
        <v>39250</v>
      </c>
      <c r="G21" s="236">
        <f>SUM(G8:G20)</f>
        <v>0</v>
      </c>
      <c r="H21" s="208">
        <f t="shared" si="2"/>
        <v>12150</v>
      </c>
      <c r="I21" s="236">
        <f>SUM(I8:I20)</f>
        <v>0</v>
      </c>
      <c r="J21" s="208">
        <f>SUM(J8:J20)</f>
        <v>44250</v>
      </c>
      <c r="K21" s="236">
        <f>SUM(K8:K20)</f>
        <v>0</v>
      </c>
      <c r="L21" s="208">
        <f t="shared" si="2"/>
        <v>7750</v>
      </c>
      <c r="M21" s="236">
        <f>SUM(M8:M20)</f>
        <v>0</v>
      </c>
    </row>
    <row r="22" spans="1:13" s="10" customFormat="1" ht="7.5" customHeight="1" x14ac:dyDescent="0.15">
      <c r="A22" s="233"/>
      <c r="B22" s="226"/>
      <c r="C22" s="227"/>
      <c r="D22" s="210"/>
      <c r="E22" s="211"/>
      <c r="F22" s="209"/>
      <c r="G22" s="211"/>
      <c r="H22" s="209"/>
      <c r="I22" s="239"/>
      <c r="J22" s="209"/>
      <c r="K22" s="239"/>
      <c r="L22" s="209"/>
      <c r="M22" s="239"/>
    </row>
    <row r="23" spans="1:13" s="10" customFormat="1" ht="18" customHeight="1" x14ac:dyDescent="0.15">
      <c r="A23" s="217" t="s">
        <v>258</v>
      </c>
      <c r="B23" s="219">
        <f>D23+F23+H23+J23+L23</f>
        <v>6850</v>
      </c>
      <c r="C23" s="220">
        <f>E23+G23+I23+K23+M23</f>
        <v>0</v>
      </c>
      <c r="D23" s="203">
        <f>'天童・寒河江・東、西村山郡'!D27</f>
        <v>4500</v>
      </c>
      <c r="E23" s="235">
        <f>'天童・寒河江・東、西村山郡'!E27</f>
        <v>0</v>
      </c>
      <c r="F23" s="203">
        <f>'天童・寒河江・東、西村山郡'!G27</f>
        <v>600</v>
      </c>
      <c r="G23" s="235">
        <f>'天童・寒河江・東、西村山郡'!H27</f>
        <v>0</v>
      </c>
      <c r="H23" s="203">
        <f>'天童・寒河江・東、西村山郡'!J27</f>
        <v>400</v>
      </c>
      <c r="I23" s="235">
        <f>'天童・寒河江・東、西村山郡'!K27</f>
        <v>0</v>
      </c>
      <c r="J23" s="203">
        <f>'天童・寒河江・東、西村山郡'!M27</f>
        <v>1200</v>
      </c>
      <c r="K23" s="235">
        <f>'天童・寒河江・東、西村山郡'!N27</f>
        <v>0</v>
      </c>
      <c r="L23" s="203">
        <f>'天童・寒河江・東、西村山郡'!Q27</f>
        <v>150</v>
      </c>
      <c r="M23" s="235">
        <f>'天童・寒河江・東、西村山郡'!R27</f>
        <v>0</v>
      </c>
    </row>
    <row r="24" spans="1:13" s="10" customFormat="1" ht="18" customHeight="1" x14ac:dyDescent="0.15">
      <c r="A24" s="221" t="s">
        <v>259</v>
      </c>
      <c r="B24" s="219">
        <f t="shared" ref="B24:B30" si="3">D24+F24+H24+J24+L24</f>
        <v>12350</v>
      </c>
      <c r="C24" s="220">
        <f t="shared" ref="C24:C30" si="4">E24+G24+I24+K24+M24</f>
        <v>0</v>
      </c>
      <c r="D24" s="205">
        <f>'天童・寒河江・東、西村山郡'!D35</f>
        <v>8900</v>
      </c>
      <c r="E24" s="235">
        <f>'天童・寒河江・東、西村山郡'!E35</f>
        <v>0</v>
      </c>
      <c r="F24" s="205">
        <f>'天童・寒河江・東、西村山郡'!G35</f>
        <v>900</v>
      </c>
      <c r="G24" s="235">
        <f>'天童・寒河江・東、西村山郡'!H35</f>
        <v>0</v>
      </c>
      <c r="H24" s="205">
        <f>'天童・寒河江・東、西村山郡'!J35</f>
        <v>200</v>
      </c>
      <c r="I24" s="235">
        <f>'天童・寒河江・東、西村山郡'!K35</f>
        <v>0</v>
      </c>
      <c r="J24" s="205">
        <f>'天童・寒河江・東、西村山郡'!M35</f>
        <v>2250</v>
      </c>
      <c r="K24" s="235">
        <f>'天童・寒河江・東、西村山郡'!N35</f>
        <v>0</v>
      </c>
      <c r="L24" s="205">
        <f>'天童・寒河江・東、西村山郡'!Q35</f>
        <v>100</v>
      </c>
      <c r="M24" s="235">
        <f>'天童・寒河江・東、西村山郡'!R35</f>
        <v>0</v>
      </c>
    </row>
    <row r="25" spans="1:13" s="10" customFormat="1" ht="18" customHeight="1" x14ac:dyDescent="0.15">
      <c r="A25" s="221" t="s">
        <v>260</v>
      </c>
      <c r="B25" s="219">
        <f t="shared" si="3"/>
        <v>1850</v>
      </c>
      <c r="C25" s="220">
        <f t="shared" si="4"/>
        <v>0</v>
      </c>
      <c r="D25" s="205">
        <f>東根・村山・尾花沢・北村山!D32</f>
        <v>1850</v>
      </c>
      <c r="E25" s="235">
        <f>東根・村山・尾花沢・北村山!E32</f>
        <v>0</v>
      </c>
      <c r="F25" s="212"/>
      <c r="G25" s="235"/>
      <c r="H25" s="212"/>
      <c r="I25" s="235"/>
      <c r="J25" s="212"/>
      <c r="K25" s="235"/>
      <c r="L25" s="212"/>
      <c r="M25" s="235"/>
    </row>
    <row r="26" spans="1:13" s="10" customFormat="1" ht="18" customHeight="1" x14ac:dyDescent="0.15">
      <c r="A26" s="221" t="s">
        <v>261</v>
      </c>
      <c r="B26" s="219">
        <f t="shared" si="3"/>
        <v>9950</v>
      </c>
      <c r="C26" s="220">
        <f t="shared" si="4"/>
        <v>0</v>
      </c>
      <c r="D26" s="205">
        <f>新庄・最上!D28</f>
        <v>9500</v>
      </c>
      <c r="E26" s="235">
        <f>新庄・最上!E28</f>
        <v>0</v>
      </c>
      <c r="F26" s="205">
        <f>新庄・最上!G28</f>
        <v>150</v>
      </c>
      <c r="G26" s="235">
        <f>新庄・最上!H28</f>
        <v>0</v>
      </c>
      <c r="H26" s="205"/>
      <c r="I26" s="235"/>
      <c r="J26" s="205">
        <f>新庄・最上!M28</f>
        <v>300</v>
      </c>
      <c r="K26" s="235">
        <f>新庄・最上!N28</f>
        <v>0</v>
      </c>
      <c r="L26" s="205"/>
      <c r="M26" s="235"/>
    </row>
    <row r="27" spans="1:13" s="10" customFormat="1" ht="18" customHeight="1" x14ac:dyDescent="0.15">
      <c r="A27" s="221" t="s">
        <v>262</v>
      </c>
      <c r="B27" s="219">
        <f t="shared" si="3"/>
        <v>10700</v>
      </c>
      <c r="C27" s="220">
        <f t="shared" si="4"/>
        <v>0</v>
      </c>
      <c r="D27" s="205">
        <f>米沢・南陽・東置賜!D30</f>
        <v>7000</v>
      </c>
      <c r="E27" s="235">
        <f>米沢・南陽・東置賜!E30</f>
        <v>0</v>
      </c>
      <c r="F27" s="205">
        <f>米沢・南陽・東置賜!G30</f>
        <v>1500</v>
      </c>
      <c r="G27" s="235">
        <f>米沢・南陽・東置賜!H30</f>
        <v>0</v>
      </c>
      <c r="H27" s="205"/>
      <c r="I27" s="235"/>
      <c r="J27" s="205">
        <f>米沢・南陽・東置賜!M30</f>
        <v>2000</v>
      </c>
      <c r="K27" s="235">
        <f>米沢・南陽・東置賜!N30</f>
        <v>0</v>
      </c>
      <c r="L27" s="213">
        <f>米沢・南陽・東置賜!Q30</f>
        <v>200</v>
      </c>
      <c r="M27" s="235">
        <f>米沢・南陽・東置賜!R30</f>
        <v>0</v>
      </c>
    </row>
    <row r="28" spans="1:13" s="10" customFormat="1" ht="18" customHeight="1" x14ac:dyDescent="0.15">
      <c r="A28" s="221" t="s">
        <v>263</v>
      </c>
      <c r="B28" s="219">
        <f t="shared" si="3"/>
        <v>10100</v>
      </c>
      <c r="C28" s="220">
        <f t="shared" si="4"/>
        <v>0</v>
      </c>
      <c r="D28" s="205">
        <f>長井・西置賜!D22</f>
        <v>8250</v>
      </c>
      <c r="E28" s="235">
        <f>長井・西置賜!E22</f>
        <v>0</v>
      </c>
      <c r="F28" s="205">
        <f>長井・西置賜!G22</f>
        <v>800</v>
      </c>
      <c r="G28" s="235">
        <f>長井・西置賜!H22</f>
        <v>0</v>
      </c>
      <c r="H28" s="205"/>
      <c r="I28" s="235"/>
      <c r="J28" s="205">
        <f>長井・西置賜!M22</f>
        <v>1000</v>
      </c>
      <c r="K28" s="235">
        <f>長井・西置賜!N22</f>
        <v>0</v>
      </c>
      <c r="L28" s="205">
        <f>長井・西置賜!Q22</f>
        <v>50</v>
      </c>
      <c r="M28" s="235">
        <f>長井・西置賜!R22</f>
        <v>0</v>
      </c>
    </row>
    <row r="29" spans="1:13" s="10" customFormat="1" ht="18" customHeight="1" x14ac:dyDescent="0.15">
      <c r="A29" s="221" t="s">
        <v>264</v>
      </c>
      <c r="B29" s="219">
        <f t="shared" si="3"/>
        <v>8350</v>
      </c>
      <c r="C29" s="220">
        <f t="shared" si="4"/>
        <v>0</v>
      </c>
      <c r="D29" s="205">
        <f>酒田・飽海・東田川!D31</f>
        <v>5500</v>
      </c>
      <c r="E29" s="235">
        <f>酒田・飽海・東田川!E31</f>
        <v>0</v>
      </c>
      <c r="F29" s="205">
        <f>酒田・飽海・東田川!G31</f>
        <v>1750</v>
      </c>
      <c r="G29" s="235">
        <f>酒田・飽海・東田川!H31</f>
        <v>0</v>
      </c>
      <c r="H29" s="205">
        <f>酒田・飽海・東田川!J31</f>
        <v>0</v>
      </c>
      <c r="I29" s="235">
        <f>酒田・飽海・東田川!K31</f>
        <v>0</v>
      </c>
      <c r="J29" s="205">
        <f>酒田・飽海・東田川!M31</f>
        <v>900</v>
      </c>
      <c r="K29" s="235">
        <f>酒田・飽海・東田川!N31</f>
        <v>0</v>
      </c>
      <c r="L29" s="205">
        <f>酒田・飽海・東田川!Q31</f>
        <v>200</v>
      </c>
      <c r="M29" s="235">
        <f>酒田・飽海・東田川!R31</f>
        <v>0</v>
      </c>
    </row>
    <row r="30" spans="1:13" s="10" customFormat="1" ht="18" customHeight="1" x14ac:dyDescent="0.15">
      <c r="A30" s="222" t="s">
        <v>265</v>
      </c>
      <c r="B30" s="219">
        <f t="shared" si="3"/>
        <v>4200</v>
      </c>
      <c r="C30" s="220">
        <f t="shared" si="4"/>
        <v>0</v>
      </c>
      <c r="D30" s="206">
        <f>酒田・飽海・東田川!D24</f>
        <v>4100</v>
      </c>
      <c r="E30" s="235">
        <f>酒田・飽海・東田川!E24</f>
        <v>0</v>
      </c>
      <c r="F30" s="206"/>
      <c r="G30" s="235"/>
      <c r="H30" s="206"/>
      <c r="I30" s="235"/>
      <c r="J30" s="206"/>
      <c r="K30" s="235"/>
      <c r="L30" s="206">
        <f>酒田・飽海・東田川!Q24</f>
        <v>100</v>
      </c>
      <c r="M30" s="235">
        <f>酒田・飽海・東田川!R24</f>
        <v>0</v>
      </c>
    </row>
    <row r="31" spans="1:13" s="10" customFormat="1" ht="18" customHeight="1" x14ac:dyDescent="0.15">
      <c r="A31" s="223" t="s">
        <v>266</v>
      </c>
      <c r="B31" s="224">
        <f>D31+F31+H31+J31+L31</f>
        <v>64350</v>
      </c>
      <c r="C31" s="225">
        <f>E31+G31+I31+K31+M31</f>
        <v>0</v>
      </c>
      <c r="D31" s="208">
        <f t="shared" ref="D31:M31" si="5">SUM(D23:D30)</f>
        <v>49600</v>
      </c>
      <c r="E31" s="236">
        <f>SUM(E23:E30)</f>
        <v>0</v>
      </c>
      <c r="F31" s="208">
        <f t="shared" si="5"/>
        <v>5700</v>
      </c>
      <c r="G31" s="236">
        <f>SUM(G23:G30)</f>
        <v>0</v>
      </c>
      <c r="H31" s="208">
        <f t="shared" si="5"/>
        <v>600</v>
      </c>
      <c r="I31" s="236">
        <f>SUM(I23:I30)</f>
        <v>0</v>
      </c>
      <c r="J31" s="208">
        <f t="shared" si="5"/>
        <v>7650</v>
      </c>
      <c r="K31" s="236">
        <f t="shared" si="5"/>
        <v>0</v>
      </c>
      <c r="L31" s="208">
        <f t="shared" si="5"/>
        <v>800</v>
      </c>
      <c r="M31" s="236">
        <f t="shared" si="5"/>
        <v>0</v>
      </c>
    </row>
    <row r="32" spans="1:13" s="10" customFormat="1" ht="7.5" customHeight="1" x14ac:dyDescent="0.15">
      <c r="A32" s="233"/>
      <c r="B32" s="228"/>
      <c r="C32" s="229"/>
      <c r="D32" s="214"/>
      <c r="E32" s="237"/>
      <c r="F32" s="214"/>
      <c r="G32" s="237"/>
      <c r="H32" s="214"/>
      <c r="I32" s="215"/>
      <c r="J32" s="214"/>
      <c r="K32" s="237"/>
      <c r="L32" s="214"/>
      <c r="M32" s="237"/>
    </row>
    <row r="33" spans="1:13" s="10" customFormat="1" ht="16.5" customHeight="1" x14ac:dyDescent="0.15">
      <c r="A33" s="223" t="s">
        <v>267</v>
      </c>
      <c r="B33" s="224">
        <f>B31+B21</f>
        <v>321750</v>
      </c>
      <c r="C33" s="225">
        <f>C21+C31</f>
        <v>0</v>
      </c>
      <c r="D33" s="208">
        <f>D31+D21</f>
        <v>203600</v>
      </c>
      <c r="E33" s="225">
        <f>E21+E31</f>
        <v>0</v>
      </c>
      <c r="F33" s="208">
        <f>F31+F21</f>
        <v>44950</v>
      </c>
      <c r="G33" s="225">
        <f>G21+G31</f>
        <v>0</v>
      </c>
      <c r="H33" s="208">
        <f>H31+H21</f>
        <v>12750</v>
      </c>
      <c r="I33" s="225">
        <f>I21+I31</f>
        <v>0</v>
      </c>
      <c r="J33" s="208">
        <f>J31+J21</f>
        <v>51900</v>
      </c>
      <c r="K33" s="225">
        <f>K21+K31</f>
        <v>0</v>
      </c>
      <c r="L33" s="208">
        <f>L31+L21</f>
        <v>8550</v>
      </c>
      <c r="M33" s="225">
        <f>M21+M31</f>
        <v>0</v>
      </c>
    </row>
    <row r="34" spans="1:13" s="10" customFormat="1" ht="5.25" customHeight="1" x14ac:dyDescent="0.15">
      <c r="A34" s="230"/>
      <c r="B34" s="231"/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5" customHeight="1" x14ac:dyDescent="0.15">
      <c r="A35" s="405" t="s">
        <v>269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</row>
    <row r="36" spans="1:13" ht="15" customHeight="1" x14ac:dyDescent="0.15">
      <c r="A36" s="405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</row>
    <row r="37" spans="1:13" x14ac:dyDescent="0.15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</row>
    <row r="38" spans="1:13" x14ac:dyDescent="0.1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</sheetData>
  <mergeCells count="21">
    <mergeCell ref="A35:M37"/>
    <mergeCell ref="J6:K7"/>
    <mergeCell ref="L6:M7"/>
    <mergeCell ref="A6:A7"/>
    <mergeCell ref="B6:C7"/>
    <mergeCell ref="D6:E7"/>
    <mergeCell ref="F6:G7"/>
    <mergeCell ref="H6:I7"/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10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24" t="s">
        <v>0</v>
      </c>
      <c r="B1" s="424"/>
      <c r="C1" s="424"/>
      <c r="D1" s="424"/>
      <c r="E1" s="424"/>
      <c r="F1" s="28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20" ht="18.75" customHeight="1" thickBot="1" x14ac:dyDescent="0.25">
      <c r="B2" s="425" t="s">
        <v>350</v>
      </c>
      <c r="C2" s="425"/>
      <c r="D2" s="425"/>
      <c r="E2" s="425"/>
      <c r="F2" s="28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20" ht="13.5" customHeight="1" x14ac:dyDescent="0.2">
      <c r="A3" s="4"/>
      <c r="B3" s="29"/>
      <c r="C3" s="11"/>
      <c r="D3" s="11"/>
      <c r="E3" s="18"/>
      <c r="F3" s="31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20" ht="13.5" customHeight="1" thickBot="1" x14ac:dyDescent="0.2">
      <c r="N4" s="140" t="s">
        <v>179</v>
      </c>
      <c r="O4" s="140"/>
      <c r="P4" s="140"/>
      <c r="Q4" s="140"/>
      <c r="R4" s="140"/>
    </row>
    <row r="5" spans="1:20" s="10" customFormat="1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20" s="10" customFormat="1" ht="23.1" customHeight="1" x14ac:dyDescent="0.15">
      <c r="A6" s="426"/>
      <c r="B6" s="427"/>
      <c r="C6" s="427"/>
      <c r="D6" s="428"/>
      <c r="E6" s="440"/>
      <c r="F6" s="427"/>
      <c r="G6" s="428"/>
      <c r="H6" s="441"/>
      <c r="I6" s="442"/>
      <c r="J6" s="240"/>
      <c r="K6" s="137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/>
      <c r="O6" s="448"/>
      <c r="P6" s="448"/>
      <c r="Q6" s="448"/>
      <c r="R6" s="449"/>
    </row>
    <row r="7" spans="1:20" s="10" customFormat="1" ht="20.100000000000001" customHeight="1" x14ac:dyDescent="0.15">
      <c r="A7" s="397" t="s">
        <v>7</v>
      </c>
      <c r="B7" s="398"/>
      <c r="C7" s="441"/>
      <c r="D7" s="455"/>
      <c r="E7" s="455"/>
      <c r="F7" s="455"/>
      <c r="G7" s="442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20" s="10" customFormat="1" ht="20.100000000000001" customHeight="1" thickBot="1" x14ac:dyDescent="0.2">
      <c r="A8" s="397" t="s">
        <v>10</v>
      </c>
      <c r="B8" s="398"/>
      <c r="C8" s="441"/>
      <c r="D8" s="455"/>
      <c r="E8" s="455"/>
      <c r="F8" s="455"/>
      <c r="G8" s="442"/>
      <c r="H8" s="441"/>
      <c r="I8" s="442"/>
      <c r="J8" s="453"/>
      <c r="K8" s="454"/>
      <c r="L8" s="456">
        <f>R26+R32</f>
        <v>0</v>
      </c>
      <c r="M8" s="429"/>
      <c r="N8" s="8" t="s">
        <v>11</v>
      </c>
      <c r="O8" s="445"/>
      <c r="P8" s="445"/>
      <c r="Q8" s="445"/>
      <c r="R8" s="446"/>
    </row>
    <row r="9" spans="1:20" ht="11.25" customHeight="1" x14ac:dyDescent="0.15"/>
    <row r="10" spans="1:20" s="16" customFormat="1" ht="13.5" customHeight="1" thickBot="1" x14ac:dyDescent="0.2">
      <c r="A10" s="431" t="s">
        <v>12</v>
      </c>
      <c r="B10" s="431"/>
      <c r="C10" s="316" t="s">
        <v>13</v>
      </c>
      <c r="D10" s="317"/>
      <c r="E10" s="327"/>
      <c r="F10" s="316" t="s">
        <v>14</v>
      </c>
      <c r="G10" s="317"/>
      <c r="H10" s="327"/>
      <c r="I10" s="316" t="s">
        <v>15</v>
      </c>
      <c r="J10" s="317"/>
      <c r="K10" s="327"/>
      <c r="L10" s="316" t="s">
        <v>16</v>
      </c>
      <c r="M10" s="317"/>
      <c r="N10" s="327"/>
      <c r="O10" s="316" t="s">
        <v>17</v>
      </c>
      <c r="P10" s="317"/>
      <c r="Q10" s="317"/>
      <c r="R10" s="331"/>
      <c r="S10" s="62"/>
      <c r="T10" s="62"/>
    </row>
    <row r="11" spans="1:20" s="16" customFormat="1" ht="13.5" customHeight="1" x14ac:dyDescent="0.15">
      <c r="A11" s="431"/>
      <c r="B11" s="431"/>
      <c r="C11" s="318" t="s">
        <v>18</v>
      </c>
      <c r="D11" s="321" t="s">
        <v>227</v>
      </c>
      <c r="E11" s="42" t="s">
        <v>19</v>
      </c>
      <c r="F11" s="323" t="s">
        <v>18</v>
      </c>
      <c r="G11" s="321" t="s">
        <v>227</v>
      </c>
      <c r="H11" s="42" t="s">
        <v>19</v>
      </c>
      <c r="I11" s="323" t="s">
        <v>18</v>
      </c>
      <c r="J11" s="321" t="s">
        <v>227</v>
      </c>
      <c r="K11" s="42" t="s">
        <v>19</v>
      </c>
      <c r="L11" s="323" t="s">
        <v>18</v>
      </c>
      <c r="M11" s="321" t="s">
        <v>227</v>
      </c>
      <c r="N11" s="42" t="s">
        <v>19</v>
      </c>
      <c r="O11" s="323" t="s">
        <v>292</v>
      </c>
      <c r="P11" s="318" t="s">
        <v>18</v>
      </c>
      <c r="Q11" s="321" t="s">
        <v>227</v>
      </c>
      <c r="R11" s="42" t="s">
        <v>19</v>
      </c>
      <c r="S11" s="65"/>
      <c r="T11" s="66"/>
    </row>
    <row r="12" spans="1:20" s="16" customFormat="1" ht="13.5" customHeight="1" x14ac:dyDescent="0.15">
      <c r="A12" s="432" t="s">
        <v>21</v>
      </c>
      <c r="B12" s="68"/>
      <c r="C12" s="319" t="s">
        <v>199</v>
      </c>
      <c r="D12" s="322">
        <v>4400</v>
      </c>
      <c r="E12" s="141"/>
      <c r="F12" s="58" t="s">
        <v>199</v>
      </c>
      <c r="G12" s="328">
        <v>2400</v>
      </c>
      <c r="H12" s="192"/>
      <c r="I12" s="58" t="s">
        <v>199</v>
      </c>
      <c r="J12" s="328">
        <v>1850</v>
      </c>
      <c r="K12" s="192"/>
      <c r="L12" s="58" t="s">
        <v>199</v>
      </c>
      <c r="M12" s="328">
        <v>2750</v>
      </c>
      <c r="N12" s="192"/>
      <c r="O12" s="58" t="s">
        <v>22</v>
      </c>
      <c r="P12" s="319" t="s">
        <v>23</v>
      </c>
      <c r="Q12" s="322">
        <v>700</v>
      </c>
      <c r="R12" s="141"/>
      <c r="S12" s="2"/>
      <c r="T12" s="2"/>
    </row>
    <row r="13" spans="1:20" s="16" customFormat="1" ht="13.5" customHeight="1" x14ac:dyDescent="0.15">
      <c r="A13" s="433"/>
      <c r="B13" s="68"/>
      <c r="C13" s="319" t="s">
        <v>24</v>
      </c>
      <c r="D13" s="322">
        <v>3800</v>
      </c>
      <c r="E13" s="141"/>
      <c r="F13" s="58" t="s">
        <v>200</v>
      </c>
      <c r="G13" s="322">
        <v>6100</v>
      </c>
      <c r="H13" s="192"/>
      <c r="I13" s="58" t="s">
        <v>201</v>
      </c>
      <c r="J13" s="328">
        <v>1400</v>
      </c>
      <c r="K13" s="192"/>
      <c r="L13" s="58" t="s">
        <v>200</v>
      </c>
      <c r="M13" s="328">
        <v>3600</v>
      </c>
      <c r="N13" s="192"/>
      <c r="O13" s="58"/>
      <c r="P13" s="319"/>
      <c r="Q13" s="322"/>
      <c r="R13" s="141"/>
      <c r="S13" s="2"/>
      <c r="T13" s="2"/>
    </row>
    <row r="14" spans="1:20" s="16" customFormat="1" ht="13.5" customHeight="1" x14ac:dyDescent="0.15">
      <c r="A14" s="433"/>
      <c r="B14" s="68"/>
      <c r="C14" s="319" t="s">
        <v>25</v>
      </c>
      <c r="D14" s="322">
        <v>6800</v>
      </c>
      <c r="E14" s="141"/>
      <c r="F14" s="58" t="s">
        <v>201</v>
      </c>
      <c r="G14" s="328">
        <v>2850</v>
      </c>
      <c r="H14" s="192"/>
      <c r="I14" s="58" t="s">
        <v>202</v>
      </c>
      <c r="J14" s="328">
        <v>1100</v>
      </c>
      <c r="K14" s="192"/>
      <c r="L14" s="58" t="s">
        <v>201</v>
      </c>
      <c r="M14" s="328">
        <v>2700</v>
      </c>
      <c r="N14" s="192"/>
      <c r="O14" s="58" t="s">
        <v>26</v>
      </c>
      <c r="P14" s="319" t="s">
        <v>27</v>
      </c>
      <c r="Q14" s="322">
        <v>900</v>
      </c>
      <c r="R14" s="141"/>
      <c r="S14" s="2"/>
      <c r="T14" s="2"/>
    </row>
    <row r="15" spans="1:20" s="16" customFormat="1" ht="13.5" customHeight="1" x14ac:dyDescent="0.15">
      <c r="A15" s="433"/>
      <c r="B15" s="68"/>
      <c r="C15" s="319" t="s">
        <v>28</v>
      </c>
      <c r="D15" s="322">
        <v>6800</v>
      </c>
      <c r="E15" s="141"/>
      <c r="F15" s="58" t="s">
        <v>202</v>
      </c>
      <c r="G15" s="328">
        <v>3300</v>
      </c>
      <c r="H15" s="192"/>
      <c r="I15" s="58" t="s">
        <v>296</v>
      </c>
      <c r="J15" s="322">
        <v>450</v>
      </c>
      <c r="K15" s="192"/>
      <c r="L15" s="58" t="s">
        <v>202</v>
      </c>
      <c r="M15" s="328">
        <v>1800</v>
      </c>
      <c r="N15" s="192"/>
      <c r="O15" s="58" t="s">
        <v>26</v>
      </c>
      <c r="P15" s="319" t="s">
        <v>214</v>
      </c>
      <c r="Q15" s="322">
        <v>300</v>
      </c>
      <c r="R15" s="141"/>
      <c r="S15" s="2"/>
      <c r="T15" s="2"/>
    </row>
    <row r="16" spans="1:20" s="16" customFormat="1" ht="13.5" customHeight="1" x14ac:dyDescent="0.15">
      <c r="A16" s="433"/>
      <c r="B16" s="68"/>
      <c r="C16" s="319" t="s">
        <v>29</v>
      </c>
      <c r="D16" s="322">
        <v>2200</v>
      </c>
      <c r="E16" s="141"/>
      <c r="F16" s="58"/>
      <c r="G16" s="322"/>
      <c r="H16" s="193"/>
      <c r="I16" s="58" t="s">
        <v>297</v>
      </c>
      <c r="J16" s="322">
        <v>450</v>
      </c>
      <c r="K16" s="192"/>
      <c r="L16" s="58" t="s">
        <v>287</v>
      </c>
      <c r="M16" s="328">
        <v>1400</v>
      </c>
      <c r="N16" s="192"/>
      <c r="O16" s="58" t="s">
        <v>26</v>
      </c>
      <c r="P16" s="319" t="s">
        <v>30</v>
      </c>
      <c r="Q16" s="322">
        <v>450</v>
      </c>
      <c r="R16" s="141"/>
      <c r="S16" s="2"/>
      <c r="T16" s="2"/>
    </row>
    <row r="17" spans="1:20" s="16" customFormat="1" ht="13.5" customHeight="1" x14ac:dyDescent="0.15">
      <c r="A17" s="433"/>
      <c r="B17" s="68"/>
      <c r="C17" s="319" t="s">
        <v>235</v>
      </c>
      <c r="D17" s="322">
        <v>3750</v>
      </c>
      <c r="E17" s="141"/>
      <c r="F17" s="324"/>
      <c r="G17" s="322"/>
      <c r="H17" s="193"/>
      <c r="I17" s="58" t="s">
        <v>298</v>
      </c>
      <c r="J17" s="322" t="s">
        <v>352</v>
      </c>
      <c r="K17" s="192"/>
      <c r="L17" s="58"/>
      <c r="M17" s="328"/>
      <c r="N17" s="193"/>
      <c r="O17" s="58" t="s">
        <v>26</v>
      </c>
      <c r="P17" s="319" t="s">
        <v>150</v>
      </c>
      <c r="Q17" s="322">
        <v>800</v>
      </c>
      <c r="R17" s="141"/>
      <c r="S17" s="2"/>
      <c r="T17" s="2"/>
    </row>
    <row r="18" spans="1:20" s="16" customFormat="1" ht="13.5" customHeight="1" x14ac:dyDescent="0.15">
      <c r="A18" s="433"/>
      <c r="B18" s="68"/>
      <c r="C18" s="319" t="s">
        <v>33</v>
      </c>
      <c r="D18" s="322">
        <v>1750</v>
      </c>
      <c r="E18" s="141"/>
      <c r="F18" s="325"/>
      <c r="G18" s="329"/>
      <c r="H18" s="193"/>
      <c r="I18" s="58" t="s">
        <v>299</v>
      </c>
      <c r="J18" s="322">
        <v>300</v>
      </c>
      <c r="K18" s="192"/>
      <c r="L18" s="58"/>
      <c r="M18" s="328"/>
      <c r="N18" s="193"/>
      <c r="O18" s="58" t="s">
        <v>26</v>
      </c>
      <c r="P18" s="319" t="s">
        <v>32</v>
      </c>
      <c r="Q18" s="322">
        <v>400</v>
      </c>
      <c r="R18" s="141"/>
      <c r="S18" s="2"/>
      <c r="T18" s="2"/>
    </row>
    <row r="19" spans="1:20" s="16" customFormat="1" ht="13.5" customHeight="1" x14ac:dyDescent="0.15">
      <c r="A19" s="433"/>
      <c r="B19" s="68"/>
      <c r="C19" s="319" t="s">
        <v>31</v>
      </c>
      <c r="D19" s="322">
        <v>2150</v>
      </c>
      <c r="E19" s="141"/>
      <c r="F19" s="325"/>
      <c r="G19" s="329"/>
      <c r="H19" s="193"/>
      <c r="I19" s="330" t="s">
        <v>300</v>
      </c>
      <c r="J19" s="322">
        <v>150</v>
      </c>
      <c r="K19" s="192"/>
      <c r="L19" s="58"/>
      <c r="M19" s="328"/>
      <c r="N19" s="193"/>
      <c r="O19" s="58" t="s">
        <v>26</v>
      </c>
      <c r="P19" s="319" t="s">
        <v>315</v>
      </c>
      <c r="Q19" s="322">
        <v>100</v>
      </c>
      <c r="R19" s="141"/>
      <c r="S19" s="2"/>
      <c r="T19" s="2"/>
    </row>
    <row r="20" spans="1:20" s="16" customFormat="1" ht="13.5" customHeight="1" x14ac:dyDescent="0.15">
      <c r="A20" s="433"/>
      <c r="B20" s="68"/>
      <c r="C20" s="319" t="s">
        <v>34</v>
      </c>
      <c r="D20" s="322">
        <v>2600</v>
      </c>
      <c r="E20" s="141"/>
      <c r="F20" s="326"/>
      <c r="G20" s="322"/>
      <c r="H20" s="193"/>
      <c r="I20" s="58" t="s">
        <v>313</v>
      </c>
      <c r="J20" s="322">
        <v>300</v>
      </c>
      <c r="K20" s="192"/>
      <c r="L20" s="58"/>
      <c r="M20" s="328"/>
      <c r="N20" s="193"/>
      <c r="O20" s="58" t="s">
        <v>26</v>
      </c>
      <c r="P20" s="377" t="s">
        <v>316</v>
      </c>
      <c r="Q20" s="322">
        <v>50</v>
      </c>
      <c r="R20" s="143"/>
      <c r="S20" s="2"/>
      <c r="T20" s="2"/>
    </row>
    <row r="21" spans="1:20" s="16" customFormat="1" ht="13.5" customHeight="1" x14ac:dyDescent="0.15">
      <c r="A21" s="433"/>
      <c r="B21" s="68"/>
      <c r="C21" s="319" t="s">
        <v>35</v>
      </c>
      <c r="D21" s="322">
        <v>3150</v>
      </c>
      <c r="E21" s="141"/>
      <c r="F21" s="326"/>
      <c r="G21" s="322"/>
      <c r="H21" s="193"/>
      <c r="I21" s="376" t="s">
        <v>314</v>
      </c>
      <c r="J21" s="322">
        <v>200</v>
      </c>
      <c r="K21" s="193"/>
      <c r="L21" s="58"/>
      <c r="M21" s="328"/>
      <c r="N21" s="193"/>
      <c r="O21" s="326"/>
      <c r="P21" s="320"/>
      <c r="Q21" s="322"/>
      <c r="R21" s="143"/>
      <c r="S21" s="2"/>
      <c r="T21" s="2"/>
    </row>
    <row r="22" spans="1:20" s="16" customFormat="1" ht="13.5" customHeight="1" x14ac:dyDescent="0.15">
      <c r="A22" s="433"/>
      <c r="B22" s="68"/>
      <c r="C22" s="319" t="s">
        <v>36</v>
      </c>
      <c r="D22" s="322">
        <v>1800</v>
      </c>
      <c r="E22" s="141"/>
      <c r="F22" s="325"/>
      <c r="G22" s="329"/>
      <c r="H22" s="193"/>
      <c r="I22" s="58"/>
      <c r="J22" s="329"/>
      <c r="K22" s="193"/>
      <c r="L22" s="58"/>
      <c r="M22" s="328"/>
      <c r="N22" s="193"/>
      <c r="O22" s="326"/>
      <c r="P22" s="320"/>
      <c r="Q22" s="322"/>
      <c r="R22" s="142"/>
      <c r="S22" s="2"/>
      <c r="T22" s="2"/>
    </row>
    <row r="23" spans="1:20" s="16" customFormat="1" ht="13.5" customHeight="1" x14ac:dyDescent="0.15">
      <c r="A23" s="433"/>
      <c r="B23" s="68"/>
      <c r="C23" s="333" t="s">
        <v>37</v>
      </c>
      <c r="D23" s="334">
        <v>2050</v>
      </c>
      <c r="E23" s="141"/>
      <c r="F23" s="326"/>
      <c r="G23" s="322"/>
      <c r="H23" s="193"/>
      <c r="I23" s="326"/>
      <c r="J23" s="322"/>
      <c r="K23" s="193"/>
      <c r="L23" s="326"/>
      <c r="M23" s="328"/>
      <c r="N23" s="193"/>
      <c r="O23" s="326"/>
      <c r="P23" s="320"/>
      <c r="Q23" s="322"/>
      <c r="R23" s="142"/>
      <c r="S23" s="2"/>
      <c r="T23" s="2"/>
    </row>
    <row r="24" spans="1:20" s="16" customFormat="1" ht="13.5" customHeight="1" thickBot="1" x14ac:dyDescent="0.2">
      <c r="A24" s="433"/>
      <c r="B24" s="68"/>
      <c r="C24" s="333" t="s">
        <v>351</v>
      </c>
      <c r="D24" s="334">
        <v>500</v>
      </c>
      <c r="E24" s="164"/>
      <c r="F24" s="338"/>
      <c r="G24" s="334"/>
      <c r="H24" s="339"/>
      <c r="I24" s="338"/>
      <c r="J24" s="334"/>
      <c r="K24" s="339"/>
      <c r="L24" s="338"/>
      <c r="M24" s="340"/>
      <c r="N24" s="339"/>
      <c r="O24" s="338"/>
      <c r="P24" s="341"/>
      <c r="Q24" s="334"/>
      <c r="R24" s="342"/>
      <c r="S24" s="2"/>
      <c r="T24" s="2"/>
    </row>
    <row r="25" spans="1:20" s="16" customFormat="1" ht="13.5" customHeight="1" thickBot="1" x14ac:dyDescent="0.2">
      <c r="A25" s="433"/>
      <c r="B25" s="332"/>
      <c r="C25" s="335" t="s">
        <v>38</v>
      </c>
      <c r="D25" s="336">
        <f>SUM(D12:D24)</f>
        <v>41750</v>
      </c>
      <c r="E25" s="337">
        <f>SUM(E12:E24)</f>
        <v>0</v>
      </c>
      <c r="F25" s="343" t="s">
        <v>38</v>
      </c>
      <c r="G25" s="336">
        <f>SUM(G12:G24)</f>
        <v>14650</v>
      </c>
      <c r="H25" s="337">
        <f>SUM(H12:H24)</f>
        <v>0</v>
      </c>
      <c r="I25" s="343" t="s">
        <v>38</v>
      </c>
      <c r="J25" s="336">
        <f>SUM(J12:J24)</f>
        <v>6200</v>
      </c>
      <c r="K25" s="337">
        <f>SUM(K12:K24)</f>
        <v>0</v>
      </c>
      <c r="L25" s="343" t="s">
        <v>38</v>
      </c>
      <c r="M25" s="336">
        <f>SUM(M12:M24)</f>
        <v>12250</v>
      </c>
      <c r="N25" s="337">
        <f>SUM(N12:N24)</f>
        <v>0</v>
      </c>
      <c r="O25" s="343"/>
      <c r="P25" s="344" t="s">
        <v>38</v>
      </c>
      <c r="Q25" s="336">
        <f>SUM(Q12:Q24)</f>
        <v>3700</v>
      </c>
      <c r="R25" s="337">
        <f>SUM(R12:R24)</f>
        <v>0</v>
      </c>
      <c r="S25" s="2"/>
      <c r="T25" s="2"/>
    </row>
    <row r="26" spans="1:20" s="16" customFormat="1" ht="13.5" customHeight="1" x14ac:dyDescent="0.15">
      <c r="A26" s="434"/>
      <c r="B26" s="67"/>
      <c r="C26" s="52"/>
      <c r="D26" s="6"/>
      <c r="E26" s="6"/>
      <c r="F26" s="52"/>
      <c r="G26" s="6"/>
      <c r="H26" s="6"/>
      <c r="I26" s="52"/>
      <c r="J26" s="6"/>
      <c r="K26" s="6"/>
      <c r="L26" s="52"/>
      <c r="M26" s="6"/>
      <c r="N26" s="6"/>
      <c r="O26" s="70"/>
      <c r="P26" s="54" t="s">
        <v>39</v>
      </c>
      <c r="Q26" s="55"/>
      <c r="R26" s="144">
        <f>SUM(E25+H25+K25+N25+R25)</f>
        <v>0</v>
      </c>
      <c r="S26" s="2"/>
      <c r="T26" s="2"/>
    </row>
    <row r="27" spans="1:20" s="16" customFormat="1" ht="11.25" customHeight="1" thickBot="1" x14ac:dyDescent="0.2">
      <c r="A27" s="345"/>
      <c r="B27" s="346"/>
      <c r="C27" s="71"/>
      <c r="D27" s="2"/>
      <c r="E27" s="2"/>
      <c r="F27" s="71"/>
      <c r="G27" s="2"/>
      <c r="H27" s="2"/>
      <c r="I27" s="71"/>
      <c r="J27" s="2"/>
      <c r="K27" s="2"/>
      <c r="L27" s="71"/>
      <c r="M27" s="2"/>
      <c r="N27" s="2"/>
      <c r="O27" s="198"/>
      <c r="P27" s="176"/>
      <c r="Q27" s="177"/>
      <c r="R27" s="199"/>
      <c r="S27" s="2"/>
      <c r="T27" s="2"/>
    </row>
    <row r="28" spans="1:20" s="16" customFormat="1" ht="13.5" customHeight="1" x14ac:dyDescent="0.15">
      <c r="A28" s="430" t="s">
        <v>12</v>
      </c>
      <c r="B28" s="430"/>
      <c r="C28" s="318" t="s">
        <v>18</v>
      </c>
      <c r="D28" s="321" t="s">
        <v>227</v>
      </c>
      <c r="E28" s="42" t="s">
        <v>19</v>
      </c>
      <c r="F28" s="323" t="s">
        <v>18</v>
      </c>
      <c r="G28" s="321" t="s">
        <v>227</v>
      </c>
      <c r="H28" s="42" t="s">
        <v>19</v>
      </c>
      <c r="I28" s="323" t="s">
        <v>18</v>
      </c>
      <c r="J28" s="321" t="s">
        <v>227</v>
      </c>
      <c r="K28" s="42" t="s">
        <v>19</v>
      </c>
      <c r="L28" s="323" t="s">
        <v>18</v>
      </c>
      <c r="M28" s="321" t="s">
        <v>227</v>
      </c>
      <c r="N28" s="42" t="s">
        <v>19</v>
      </c>
      <c r="O28" s="323" t="s">
        <v>293</v>
      </c>
      <c r="P28" s="318" t="s">
        <v>18</v>
      </c>
      <c r="Q28" s="321" t="s">
        <v>227</v>
      </c>
      <c r="R28" s="42" t="s">
        <v>19</v>
      </c>
      <c r="S28" s="2"/>
      <c r="T28" s="2"/>
    </row>
    <row r="29" spans="1:20" s="16" customFormat="1" ht="13.5" customHeight="1" x14ac:dyDescent="0.15">
      <c r="A29" s="422" t="s">
        <v>40</v>
      </c>
      <c r="B29" s="68"/>
      <c r="C29" s="319" t="s">
        <v>41</v>
      </c>
      <c r="D29" s="322">
        <v>3100</v>
      </c>
      <c r="E29" s="141"/>
      <c r="F29" s="330" t="s">
        <v>180</v>
      </c>
      <c r="G29" s="322">
        <v>1600</v>
      </c>
      <c r="H29" s="141"/>
      <c r="I29" s="58" t="s">
        <v>41</v>
      </c>
      <c r="J29" s="322">
        <v>1000</v>
      </c>
      <c r="K29" s="141"/>
      <c r="L29" s="58" t="s">
        <v>41</v>
      </c>
      <c r="M29" s="322">
        <v>1250</v>
      </c>
      <c r="N29" s="141"/>
      <c r="O29" s="58" t="s">
        <v>26</v>
      </c>
      <c r="P29" s="319" t="s">
        <v>42</v>
      </c>
      <c r="Q29" s="322">
        <v>200</v>
      </c>
      <c r="R29" s="141"/>
      <c r="S29" s="2"/>
      <c r="T29" s="2"/>
    </row>
    <row r="30" spans="1:20" s="16" customFormat="1" ht="13.5" customHeight="1" thickBot="1" x14ac:dyDescent="0.2">
      <c r="A30" s="423"/>
      <c r="B30" s="68"/>
      <c r="C30" s="333" t="s">
        <v>43</v>
      </c>
      <c r="D30" s="334">
        <v>2350</v>
      </c>
      <c r="E30" s="141"/>
      <c r="F30" s="166"/>
      <c r="G30" s="334"/>
      <c r="H30" s="141"/>
      <c r="I30" s="166"/>
      <c r="J30" s="334"/>
      <c r="K30" s="141"/>
      <c r="L30" s="166"/>
      <c r="M30" s="334"/>
      <c r="N30" s="141"/>
      <c r="O30" s="166"/>
      <c r="P30" s="333"/>
      <c r="Q30" s="334"/>
      <c r="R30" s="141"/>
      <c r="S30" s="72"/>
      <c r="T30" s="72"/>
    </row>
    <row r="31" spans="1:20" s="16" customFormat="1" ht="13.5" customHeight="1" thickBot="1" x14ac:dyDescent="0.2">
      <c r="A31" s="423"/>
      <c r="B31" s="332"/>
      <c r="C31" s="335" t="s">
        <v>38</v>
      </c>
      <c r="D31" s="336">
        <f>SUM(D29:D30)</f>
        <v>5450</v>
      </c>
      <c r="E31" s="337">
        <f>SUM(E29:E30)</f>
        <v>0</v>
      </c>
      <c r="F31" s="343" t="s">
        <v>38</v>
      </c>
      <c r="G31" s="336">
        <f>SUM(G29:G30)</f>
        <v>1600</v>
      </c>
      <c r="H31" s="337">
        <f>SUM(H29:H30)</f>
        <v>0</v>
      </c>
      <c r="I31" s="343" t="s">
        <v>38</v>
      </c>
      <c r="J31" s="336">
        <f>SUM(J29:J30)</f>
        <v>1000</v>
      </c>
      <c r="K31" s="337">
        <f>SUM(K29:K30)</f>
        <v>0</v>
      </c>
      <c r="L31" s="343" t="s">
        <v>38</v>
      </c>
      <c r="M31" s="336">
        <f>SUM(M29:M30)</f>
        <v>1250</v>
      </c>
      <c r="N31" s="337">
        <f>SUM(N29:N30)</f>
        <v>0</v>
      </c>
      <c r="O31" s="343"/>
      <c r="P31" s="344" t="s">
        <v>38</v>
      </c>
      <c r="Q31" s="336">
        <f>SUM(Q29:Q30)</f>
        <v>200</v>
      </c>
      <c r="R31" s="337">
        <f>SUM(R29:R30)</f>
        <v>0</v>
      </c>
      <c r="S31" s="72"/>
      <c r="T31" s="72"/>
    </row>
    <row r="32" spans="1:20" s="16" customFormat="1" ht="13.5" customHeight="1" x14ac:dyDescent="0.15">
      <c r="A32" s="423"/>
      <c r="B32" s="68"/>
      <c r="C32" s="348"/>
      <c r="D32" s="349"/>
      <c r="E32" s="349"/>
      <c r="F32" s="350"/>
      <c r="G32" s="349"/>
      <c r="H32" s="349"/>
      <c r="I32" s="350"/>
      <c r="J32" s="349"/>
      <c r="K32" s="349"/>
      <c r="L32" s="350"/>
      <c r="M32" s="349"/>
      <c r="N32" s="349"/>
      <c r="O32" s="351"/>
      <c r="P32" s="54" t="s">
        <v>39</v>
      </c>
      <c r="Q32" s="347"/>
      <c r="R32" s="144">
        <f>SUM(E31+H31+K31+N31+R31)</f>
        <v>0</v>
      </c>
      <c r="S32" s="72"/>
      <c r="T32" s="72"/>
    </row>
    <row r="33" spans="2:20" s="16" customFormat="1" x14ac:dyDescent="0.15">
      <c r="B33" s="83" t="s">
        <v>149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74"/>
      <c r="S33" s="74"/>
      <c r="T33" s="74"/>
    </row>
    <row r="34" spans="2:20" s="16" customFormat="1" x14ac:dyDescent="0.15">
      <c r="B34" s="84" t="s">
        <v>232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74"/>
      <c r="T34" s="74"/>
    </row>
    <row r="35" spans="2:20" s="16" customFormat="1" x14ac:dyDescent="0.15">
      <c r="B35" s="83" t="s">
        <v>233</v>
      </c>
    </row>
    <row r="36" spans="2:20" s="16" customFormat="1" x14ac:dyDescent="0.15">
      <c r="B36" s="83" t="s">
        <v>308</v>
      </c>
    </row>
    <row r="37" spans="2:20" s="16" customFormat="1" x14ac:dyDescent="0.15"/>
    <row r="38" spans="2:20" s="16" customFormat="1" x14ac:dyDescent="0.15"/>
    <row r="39" spans="2:20" s="16" customFormat="1" x14ac:dyDescent="0.15"/>
    <row r="40" spans="2:20" s="16" customFormat="1" x14ac:dyDescent="0.15"/>
    <row r="41" spans="2:20" s="16" customFormat="1" x14ac:dyDescent="0.15"/>
    <row r="42" spans="2:20" s="16" customFormat="1" x14ac:dyDescent="0.15"/>
    <row r="43" spans="2:20" s="16" customFormat="1" x14ac:dyDescent="0.15"/>
  </sheetData>
  <mergeCells count="28"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  <mergeCell ref="H7:I7"/>
    <mergeCell ref="L7:M7"/>
    <mergeCell ref="A28:B28"/>
    <mergeCell ref="A10:B11"/>
    <mergeCell ref="A12:A26"/>
    <mergeCell ref="A29:A32"/>
    <mergeCell ref="A1:E1"/>
    <mergeCell ref="B2:E2"/>
    <mergeCell ref="A6:D6"/>
    <mergeCell ref="A5:D5"/>
    <mergeCell ref="A7:B7"/>
    <mergeCell ref="A8:B8"/>
  </mergeCells>
  <phoneticPr fontId="2"/>
  <conditionalFormatting sqref="E12:E24 E29:E31 H29:H31 K29:K31 N12:N16 N29:N31 R12:R19 R29:R31">
    <cfRule type="expression" dxfId="27" priority="5" stopIfTrue="1">
      <formula>D12&lt;E12</formula>
    </cfRule>
  </conditionalFormatting>
  <conditionalFormatting sqref="H12:H15">
    <cfRule type="expression" dxfId="26" priority="3" stopIfTrue="1">
      <formula>G12&lt;H12</formula>
    </cfRule>
  </conditionalFormatting>
  <conditionalFormatting sqref="K12:K20">
    <cfRule type="expression" dxfId="25" priority="1" stopIfTrue="1">
      <formula>J12&lt;K12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470" t="s">
        <v>44</v>
      </c>
      <c r="B1" s="471"/>
      <c r="C1" s="471"/>
      <c r="D1" s="471"/>
      <c r="E1" s="471"/>
      <c r="F1" s="471"/>
      <c r="G1" s="472"/>
      <c r="H1" s="464" t="s">
        <v>224</v>
      </c>
      <c r="I1" s="465"/>
      <c r="J1" s="465"/>
      <c r="K1" s="465"/>
      <c r="L1" s="466"/>
      <c r="N1" s="138" t="s">
        <v>176</v>
      </c>
      <c r="O1" s="139"/>
      <c r="P1" s="139"/>
      <c r="Q1" s="139"/>
      <c r="R1" s="139"/>
    </row>
    <row r="2" spans="1:18" ht="18.75" customHeight="1" thickBot="1" x14ac:dyDescent="0.25">
      <c r="A2" s="19"/>
      <c r="B2" s="425" t="str">
        <f>山形市・上山市!B2</f>
        <v>2023年4月1日現在</v>
      </c>
      <c r="C2" s="425"/>
      <c r="D2" s="425"/>
      <c r="E2" s="425"/>
      <c r="F2" s="19"/>
      <c r="G2" s="20"/>
      <c r="H2" s="467"/>
      <c r="I2" s="468"/>
      <c r="J2" s="468"/>
      <c r="K2" s="468"/>
      <c r="L2" s="46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E4" s="17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454"/>
      <c r="L8" s="456">
        <f>R16+R22+R28+R36</f>
        <v>0</v>
      </c>
      <c r="M8" s="429"/>
      <c r="N8" s="8" t="s">
        <v>175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228</v>
      </c>
      <c r="E11" s="42" t="s">
        <v>19</v>
      </c>
      <c r="F11" s="40" t="s">
        <v>18</v>
      </c>
      <c r="G11" s="41" t="s">
        <v>228</v>
      </c>
      <c r="H11" s="42" t="s">
        <v>19</v>
      </c>
      <c r="I11" s="40" t="s">
        <v>18</v>
      </c>
      <c r="J11" s="41" t="s">
        <v>228</v>
      </c>
      <c r="K11" s="42" t="s">
        <v>19</v>
      </c>
      <c r="L11" s="40" t="s">
        <v>18</v>
      </c>
      <c r="M11" s="41" t="s">
        <v>228</v>
      </c>
      <c r="N11" s="42" t="s">
        <v>19</v>
      </c>
      <c r="O11" s="40" t="s">
        <v>291</v>
      </c>
      <c r="P11" s="43" t="s">
        <v>18</v>
      </c>
      <c r="Q11" s="41" t="s">
        <v>228</v>
      </c>
      <c r="R11" s="42" t="s">
        <v>19</v>
      </c>
    </row>
    <row r="12" spans="1:18" s="16" customFormat="1" x14ac:dyDescent="0.15">
      <c r="A12" s="480" t="s">
        <v>45</v>
      </c>
      <c r="B12" s="75"/>
      <c r="C12" s="252" t="s">
        <v>309</v>
      </c>
      <c r="D12" s="3">
        <v>3700</v>
      </c>
      <c r="E12" s="141"/>
      <c r="F12" s="256" t="s">
        <v>157</v>
      </c>
      <c r="G12" s="3">
        <v>2300</v>
      </c>
      <c r="H12" s="141"/>
      <c r="I12" s="256" t="s">
        <v>46</v>
      </c>
      <c r="J12" s="3">
        <v>850</v>
      </c>
      <c r="K12" s="141"/>
      <c r="L12" s="256" t="s">
        <v>321</v>
      </c>
      <c r="M12" s="3">
        <v>2600</v>
      </c>
      <c r="N12" s="141"/>
      <c r="O12" s="45" t="s">
        <v>26</v>
      </c>
      <c r="P12" s="252" t="s">
        <v>322</v>
      </c>
      <c r="Q12" s="3">
        <v>200</v>
      </c>
      <c r="R12" s="141"/>
    </row>
    <row r="13" spans="1:18" s="16" customFormat="1" x14ac:dyDescent="0.15">
      <c r="A13" s="481"/>
      <c r="B13" s="76"/>
      <c r="C13" s="252" t="s">
        <v>236</v>
      </c>
      <c r="D13" s="3">
        <v>5300</v>
      </c>
      <c r="E13" s="141"/>
      <c r="F13" s="256"/>
      <c r="G13" s="3"/>
      <c r="H13" s="145"/>
      <c r="I13" s="256" t="s">
        <v>295</v>
      </c>
      <c r="J13" s="3">
        <v>50</v>
      </c>
      <c r="K13" s="145"/>
      <c r="L13" s="256"/>
      <c r="M13" s="3"/>
      <c r="N13" s="141"/>
      <c r="O13" s="47" t="s">
        <v>26</v>
      </c>
      <c r="P13" s="255" t="s">
        <v>47</v>
      </c>
      <c r="Q13" s="13">
        <v>250</v>
      </c>
      <c r="R13" s="141"/>
    </row>
    <row r="14" spans="1:18" s="16" customFormat="1" ht="14.25" thickBot="1" x14ac:dyDescent="0.2">
      <c r="A14" s="481"/>
      <c r="B14" s="77"/>
      <c r="C14" s="255" t="s">
        <v>48</v>
      </c>
      <c r="D14" s="13">
        <v>750</v>
      </c>
      <c r="E14" s="164"/>
      <c r="F14" s="258"/>
      <c r="G14" s="13"/>
      <c r="H14" s="162"/>
      <c r="I14" s="258" t="s">
        <v>317</v>
      </c>
      <c r="J14" s="13">
        <v>50</v>
      </c>
      <c r="K14" s="162"/>
      <c r="L14" s="258"/>
      <c r="M14" s="13"/>
      <c r="N14" s="162"/>
      <c r="O14" s="47"/>
      <c r="P14" s="255"/>
      <c r="Q14" s="13"/>
      <c r="R14" s="164"/>
    </row>
    <row r="15" spans="1:18" s="16" customFormat="1" ht="14.25" thickBot="1" x14ac:dyDescent="0.2">
      <c r="A15" s="481"/>
      <c r="B15" s="352"/>
      <c r="C15" s="254" t="s">
        <v>38</v>
      </c>
      <c r="D15" s="15">
        <f>SUM(D12:D14)</f>
        <v>9750</v>
      </c>
      <c r="E15" s="337">
        <f>SUM(E12:E14)</f>
        <v>0</v>
      </c>
      <c r="F15" s="257" t="s">
        <v>38</v>
      </c>
      <c r="G15" s="15">
        <f>SUM(G12:G14)</f>
        <v>2300</v>
      </c>
      <c r="H15" s="337">
        <f>SUM(H12:H14)</f>
        <v>0</v>
      </c>
      <c r="I15" s="257" t="s">
        <v>38</v>
      </c>
      <c r="J15" s="15">
        <f>SUM(J12:J14)</f>
        <v>950</v>
      </c>
      <c r="K15" s="337">
        <f>SUM(K12:K14)</f>
        <v>0</v>
      </c>
      <c r="L15" s="257" t="s">
        <v>38</v>
      </c>
      <c r="M15" s="15">
        <f>SUM(M12:M14)</f>
        <v>2600</v>
      </c>
      <c r="N15" s="337">
        <f>SUM(N12:N14)</f>
        <v>0</v>
      </c>
      <c r="O15" s="50"/>
      <c r="P15" s="253" t="s">
        <v>38</v>
      </c>
      <c r="Q15" s="15">
        <f>SUM(Q12:Q14)</f>
        <v>450</v>
      </c>
      <c r="R15" s="337">
        <f>SUM(R12:R14)</f>
        <v>0</v>
      </c>
    </row>
    <row r="16" spans="1:18" s="16" customFormat="1" x14ac:dyDescent="0.15">
      <c r="A16" s="482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39</v>
      </c>
      <c r="Q16" s="55"/>
      <c r="R16" s="146">
        <f>SUM(E15+H15+K15+N15+R15)</f>
        <v>0</v>
      </c>
    </row>
    <row r="17" spans="1:19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2"/>
    </row>
    <row r="18" spans="1:19" s="16" customFormat="1" x14ac:dyDescent="0.15">
      <c r="A18" s="486" t="s">
        <v>12</v>
      </c>
      <c r="B18" s="487"/>
      <c r="C18" s="64" t="s">
        <v>18</v>
      </c>
      <c r="D18" s="41" t="s">
        <v>228</v>
      </c>
      <c r="E18" s="42" t="s">
        <v>19</v>
      </c>
      <c r="F18" s="63" t="s">
        <v>18</v>
      </c>
      <c r="G18" s="41" t="s">
        <v>228</v>
      </c>
      <c r="H18" s="42" t="s">
        <v>19</v>
      </c>
      <c r="I18" s="63" t="s">
        <v>18</v>
      </c>
      <c r="J18" s="41" t="s">
        <v>228</v>
      </c>
      <c r="K18" s="42" t="s">
        <v>19</v>
      </c>
      <c r="L18" s="63" t="s">
        <v>18</v>
      </c>
      <c r="M18" s="41" t="s">
        <v>228</v>
      </c>
      <c r="N18" s="42" t="s">
        <v>19</v>
      </c>
      <c r="O18" s="63" t="s">
        <v>20</v>
      </c>
      <c r="P18" s="64" t="s">
        <v>18</v>
      </c>
      <c r="Q18" s="41" t="s">
        <v>228</v>
      </c>
      <c r="R18" s="42" t="s">
        <v>19</v>
      </c>
    </row>
    <row r="19" spans="1:19" s="16" customFormat="1" x14ac:dyDescent="0.15">
      <c r="A19" s="483" t="s">
        <v>49</v>
      </c>
      <c r="B19" s="44"/>
      <c r="C19" s="252" t="s">
        <v>50</v>
      </c>
      <c r="D19" s="3">
        <v>6650</v>
      </c>
      <c r="E19" s="141"/>
      <c r="F19" s="256" t="s">
        <v>50</v>
      </c>
      <c r="G19" s="3">
        <v>1000</v>
      </c>
      <c r="H19" s="141"/>
      <c r="I19" s="256" t="s">
        <v>50</v>
      </c>
      <c r="J19" s="3">
        <v>250</v>
      </c>
      <c r="K19" s="141"/>
      <c r="L19" s="256" t="s">
        <v>50</v>
      </c>
      <c r="M19" s="3">
        <v>2700</v>
      </c>
      <c r="N19" s="141"/>
      <c r="O19" s="46" t="s">
        <v>26</v>
      </c>
      <c r="P19" s="260" t="s">
        <v>273</v>
      </c>
      <c r="Q19" s="3">
        <v>300</v>
      </c>
      <c r="R19" s="141"/>
    </row>
    <row r="20" spans="1:19" s="16" customFormat="1" ht="14.25" thickBot="1" x14ac:dyDescent="0.2">
      <c r="A20" s="484"/>
      <c r="B20" s="80"/>
      <c r="C20" s="255" t="s">
        <v>51</v>
      </c>
      <c r="D20" s="13">
        <v>1850</v>
      </c>
      <c r="E20" s="164"/>
      <c r="F20" s="258"/>
      <c r="G20" s="13"/>
      <c r="H20" s="162"/>
      <c r="I20" s="258"/>
      <c r="J20" s="13"/>
      <c r="K20" s="162"/>
      <c r="L20" s="258"/>
      <c r="M20" s="13"/>
      <c r="N20" s="162"/>
      <c r="O20" s="47"/>
      <c r="P20" s="255"/>
      <c r="Q20" s="13"/>
      <c r="R20" s="162"/>
    </row>
    <row r="21" spans="1:19" s="16" customFormat="1" ht="14.25" thickBot="1" x14ac:dyDescent="0.2">
      <c r="A21" s="484"/>
      <c r="B21" s="353"/>
      <c r="C21" s="254" t="s">
        <v>38</v>
      </c>
      <c r="D21" s="15">
        <f>SUM(D19:D20)</f>
        <v>8500</v>
      </c>
      <c r="E21" s="337">
        <f>SUM(E19:E20)</f>
        <v>0</v>
      </c>
      <c r="F21" s="257" t="s">
        <v>38</v>
      </c>
      <c r="G21" s="15">
        <f>SUM(G19:G20)</f>
        <v>1000</v>
      </c>
      <c r="H21" s="337">
        <f>SUM(H19:H20)</f>
        <v>0</v>
      </c>
      <c r="I21" s="257" t="s">
        <v>38</v>
      </c>
      <c r="J21" s="354">
        <f>SUM(J19:J20)</f>
        <v>250</v>
      </c>
      <c r="K21" s="355">
        <f>SUM(K19:K20)</f>
        <v>0</v>
      </c>
      <c r="L21" s="257" t="s">
        <v>38</v>
      </c>
      <c r="M21" s="15">
        <f>SUM(M19:M20)</f>
        <v>2700</v>
      </c>
      <c r="N21" s="337">
        <f>SUM(N19:N20)</f>
        <v>0</v>
      </c>
      <c r="O21" s="50"/>
      <c r="P21" s="253" t="s">
        <v>38</v>
      </c>
      <c r="Q21" s="15">
        <f>SUM(Q17:Q20)</f>
        <v>300</v>
      </c>
      <c r="R21" s="337">
        <f>SUM(R19:R20)</f>
        <v>0</v>
      </c>
    </row>
    <row r="22" spans="1:19" s="16" customFormat="1" x14ac:dyDescent="0.15">
      <c r="A22" s="485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39</v>
      </c>
      <c r="Q22" s="55"/>
      <c r="R22" s="147">
        <f>SUM(E21+H21+K21+N21+R21)</f>
        <v>0</v>
      </c>
    </row>
    <row r="23" spans="1:19" s="16" customFormat="1" ht="11.25" customHeight="1" thickBot="1" x14ac:dyDescent="0.2">
      <c r="A23" s="81"/>
      <c r="B23" s="81"/>
      <c r="C23" s="46"/>
      <c r="D23" s="3"/>
      <c r="E23" s="13"/>
      <c r="F23" s="3"/>
      <c r="G23" s="3"/>
      <c r="H23" s="13"/>
      <c r="I23" s="3"/>
      <c r="J23" s="3"/>
      <c r="K23" s="13"/>
      <c r="L23" s="46"/>
      <c r="M23" s="3"/>
      <c r="N23" s="13"/>
      <c r="O23" s="3"/>
      <c r="P23" s="3"/>
      <c r="Q23" s="3"/>
      <c r="R23" s="13"/>
      <c r="S23" s="66"/>
    </row>
    <row r="24" spans="1:19" s="16" customFormat="1" x14ac:dyDescent="0.15">
      <c r="A24" s="486" t="s">
        <v>12</v>
      </c>
      <c r="B24" s="487"/>
      <c r="C24" s="64" t="s">
        <v>18</v>
      </c>
      <c r="D24" s="41" t="s">
        <v>228</v>
      </c>
      <c r="E24" s="42" t="s">
        <v>19</v>
      </c>
      <c r="F24" s="63" t="s">
        <v>18</v>
      </c>
      <c r="G24" s="41" t="s">
        <v>228</v>
      </c>
      <c r="H24" s="42" t="s">
        <v>19</v>
      </c>
      <c r="I24" s="63" t="s">
        <v>18</v>
      </c>
      <c r="J24" s="41" t="s">
        <v>228</v>
      </c>
      <c r="K24" s="42" t="s">
        <v>19</v>
      </c>
      <c r="L24" s="63" t="s">
        <v>18</v>
      </c>
      <c r="M24" s="41" t="s">
        <v>228</v>
      </c>
      <c r="N24" s="42" t="s">
        <v>19</v>
      </c>
      <c r="O24" s="63" t="s">
        <v>20</v>
      </c>
      <c r="P24" s="64" t="s">
        <v>18</v>
      </c>
      <c r="Q24" s="41" t="s">
        <v>228</v>
      </c>
      <c r="R24" s="42" t="s">
        <v>19</v>
      </c>
    </row>
    <row r="25" spans="1:19" s="16" customFormat="1" x14ac:dyDescent="0.15">
      <c r="A25" s="483" t="s">
        <v>52</v>
      </c>
      <c r="B25" s="261" t="s">
        <v>53</v>
      </c>
      <c r="C25" s="252" t="s">
        <v>54</v>
      </c>
      <c r="D25" s="3">
        <v>1900</v>
      </c>
      <c r="E25" s="141"/>
      <c r="F25" s="256" t="s">
        <v>54</v>
      </c>
      <c r="G25" s="3">
        <v>250</v>
      </c>
      <c r="H25" s="141"/>
      <c r="I25" s="256" t="s">
        <v>54</v>
      </c>
      <c r="J25" s="3">
        <v>200</v>
      </c>
      <c r="K25" s="141"/>
      <c r="L25" s="256" t="s">
        <v>54</v>
      </c>
      <c r="M25" s="3">
        <v>600</v>
      </c>
      <c r="N25" s="141"/>
      <c r="O25" s="245" t="s">
        <v>26</v>
      </c>
      <c r="P25" s="256" t="s">
        <v>319</v>
      </c>
      <c r="Q25" s="3">
        <v>100</v>
      </c>
      <c r="R25" s="141"/>
    </row>
    <row r="26" spans="1:19" s="16" customFormat="1" ht="14.25" thickBot="1" x14ac:dyDescent="0.2">
      <c r="A26" s="484"/>
      <c r="B26" s="247" t="s">
        <v>55</v>
      </c>
      <c r="C26" s="255" t="s">
        <v>56</v>
      </c>
      <c r="D26" s="13">
        <v>2600</v>
      </c>
      <c r="E26" s="164"/>
      <c r="F26" s="258" t="s">
        <v>56</v>
      </c>
      <c r="G26" s="13">
        <v>350</v>
      </c>
      <c r="H26" s="164"/>
      <c r="I26" s="258" t="s">
        <v>56</v>
      </c>
      <c r="J26" s="13">
        <v>200</v>
      </c>
      <c r="K26" s="164"/>
      <c r="L26" s="258" t="s">
        <v>56</v>
      </c>
      <c r="M26" s="13">
        <v>600</v>
      </c>
      <c r="N26" s="164"/>
      <c r="O26" s="356"/>
      <c r="P26" s="258" t="s">
        <v>338</v>
      </c>
      <c r="Q26" s="13">
        <v>50</v>
      </c>
      <c r="R26" s="164"/>
    </row>
    <row r="27" spans="1:19" s="16" customFormat="1" ht="14.25" thickBot="1" x14ac:dyDescent="0.2">
      <c r="A27" s="484"/>
      <c r="B27" s="357"/>
      <c r="C27" s="254" t="s">
        <v>38</v>
      </c>
      <c r="D27" s="15">
        <f>SUM(D25:D26)</f>
        <v>4500</v>
      </c>
      <c r="E27" s="337">
        <f>SUM(E25:E26)</f>
        <v>0</v>
      </c>
      <c r="F27" s="257" t="s">
        <v>38</v>
      </c>
      <c r="G27" s="15">
        <f>SUM(G25:G26)</f>
        <v>600</v>
      </c>
      <c r="H27" s="337">
        <f>SUM(H25:H26)</f>
        <v>0</v>
      </c>
      <c r="I27" s="257" t="s">
        <v>38</v>
      </c>
      <c r="J27" s="15">
        <f>SUM(J25:J26)</f>
        <v>400</v>
      </c>
      <c r="K27" s="337">
        <f>SUM(K25:K26)</f>
        <v>0</v>
      </c>
      <c r="L27" s="257" t="s">
        <v>38</v>
      </c>
      <c r="M27" s="15">
        <f>SUM(M25:M26)</f>
        <v>1200</v>
      </c>
      <c r="N27" s="337">
        <f>SUM(N25:N26)</f>
        <v>0</v>
      </c>
      <c r="O27" s="50"/>
      <c r="P27" s="253" t="s">
        <v>38</v>
      </c>
      <c r="Q27" s="354">
        <f>SUM(Q23:Q26)</f>
        <v>150</v>
      </c>
      <c r="R27" s="355">
        <f>SUM(R25:R26)</f>
        <v>0</v>
      </c>
    </row>
    <row r="28" spans="1:19" s="16" customFormat="1" x14ac:dyDescent="0.15">
      <c r="A28" s="485"/>
      <c r="B28" s="51"/>
      <c r="C28" s="52"/>
      <c r="D28" s="6"/>
      <c r="E28" s="6"/>
      <c r="F28" s="52"/>
      <c r="G28" s="6"/>
      <c r="H28" s="6"/>
      <c r="I28" s="52"/>
      <c r="J28" s="6"/>
      <c r="K28" s="6"/>
      <c r="L28" s="52"/>
      <c r="M28" s="6"/>
      <c r="N28" s="6"/>
      <c r="O28" s="70"/>
      <c r="P28" s="54" t="s">
        <v>39</v>
      </c>
      <c r="Q28" s="55"/>
      <c r="R28" s="147">
        <f>SUM(E27+H27+K27+N27+R27)</f>
        <v>0</v>
      </c>
    </row>
    <row r="29" spans="1:19" s="16" customFormat="1" ht="11.25" customHeight="1" thickBot="1" x14ac:dyDescent="0.2">
      <c r="A29" s="56"/>
      <c r="B29" s="56"/>
      <c r="C29" s="46"/>
      <c r="D29" s="3"/>
      <c r="E29" s="13"/>
      <c r="F29" s="46"/>
      <c r="G29" s="3"/>
      <c r="H29" s="13"/>
      <c r="I29" s="46"/>
      <c r="J29" s="3"/>
      <c r="K29" s="13"/>
      <c r="L29" s="46"/>
      <c r="M29" s="3"/>
      <c r="N29" s="13"/>
      <c r="O29" s="46"/>
      <c r="P29" s="3"/>
      <c r="Q29" s="3"/>
      <c r="R29" s="48"/>
    </row>
    <row r="30" spans="1:19" s="16" customFormat="1" x14ac:dyDescent="0.15">
      <c r="A30" s="486" t="s">
        <v>12</v>
      </c>
      <c r="B30" s="487"/>
      <c r="C30" s="64" t="s">
        <v>18</v>
      </c>
      <c r="D30" s="41" t="s">
        <v>228</v>
      </c>
      <c r="E30" s="42" t="s">
        <v>19</v>
      </c>
      <c r="F30" s="64" t="s">
        <v>18</v>
      </c>
      <c r="G30" s="41" t="s">
        <v>228</v>
      </c>
      <c r="H30" s="42" t="s">
        <v>19</v>
      </c>
      <c r="I30" s="64" t="s">
        <v>18</v>
      </c>
      <c r="J30" s="41" t="s">
        <v>228</v>
      </c>
      <c r="K30" s="42" t="s">
        <v>19</v>
      </c>
      <c r="L30" s="64" t="s">
        <v>18</v>
      </c>
      <c r="M30" s="41" t="s">
        <v>228</v>
      </c>
      <c r="N30" s="42" t="s">
        <v>19</v>
      </c>
      <c r="O30" s="63" t="s">
        <v>20</v>
      </c>
      <c r="P30" s="64" t="s">
        <v>18</v>
      </c>
      <c r="Q30" s="41" t="s">
        <v>228</v>
      </c>
      <c r="R30" s="42" t="s">
        <v>19</v>
      </c>
    </row>
    <row r="31" spans="1:19" s="16" customFormat="1" x14ac:dyDescent="0.15">
      <c r="A31" s="473" t="s">
        <v>57</v>
      </c>
      <c r="B31" s="262" t="s">
        <v>58</v>
      </c>
      <c r="C31" s="252" t="s">
        <v>59</v>
      </c>
      <c r="D31" s="3">
        <v>3300</v>
      </c>
      <c r="E31" s="141"/>
      <c r="F31" s="256" t="s">
        <v>59</v>
      </c>
      <c r="G31" s="3">
        <v>700</v>
      </c>
      <c r="H31" s="141"/>
      <c r="I31" s="256" t="s">
        <v>59</v>
      </c>
      <c r="J31" s="3">
        <v>200</v>
      </c>
      <c r="K31" s="141"/>
      <c r="L31" s="256" t="s">
        <v>59</v>
      </c>
      <c r="M31" s="3">
        <v>1050</v>
      </c>
      <c r="N31" s="141"/>
      <c r="O31" s="45" t="s">
        <v>26</v>
      </c>
      <c r="P31" s="252" t="s">
        <v>60</v>
      </c>
      <c r="Q31" s="3">
        <v>100</v>
      </c>
      <c r="R31" s="141"/>
    </row>
    <row r="32" spans="1:19" s="16" customFormat="1" x14ac:dyDescent="0.15">
      <c r="A32" s="474"/>
      <c r="B32" s="262" t="s">
        <v>61</v>
      </c>
      <c r="C32" s="252" t="s">
        <v>218</v>
      </c>
      <c r="D32" s="3">
        <v>2050</v>
      </c>
      <c r="E32" s="141"/>
      <c r="F32" s="256" t="s">
        <v>217</v>
      </c>
      <c r="G32" s="3">
        <v>200</v>
      </c>
      <c r="H32" s="141"/>
      <c r="I32" s="256"/>
      <c r="J32" s="3"/>
      <c r="K32" s="145"/>
      <c r="L32" s="256" t="s">
        <v>62</v>
      </c>
      <c r="M32" s="3">
        <v>950</v>
      </c>
      <c r="N32" s="141"/>
      <c r="O32" s="45"/>
      <c r="P32" s="252"/>
      <c r="Q32" s="3"/>
      <c r="R32" s="145"/>
    </row>
    <row r="33" spans="1:18" s="16" customFormat="1" x14ac:dyDescent="0.15">
      <c r="A33" s="474"/>
      <c r="B33" s="262" t="s">
        <v>63</v>
      </c>
      <c r="C33" s="252" t="s">
        <v>64</v>
      </c>
      <c r="D33" s="3">
        <v>1800</v>
      </c>
      <c r="E33" s="141"/>
      <c r="F33" s="256"/>
      <c r="G33" s="3"/>
      <c r="H33" s="145"/>
      <c r="I33" s="256"/>
      <c r="J33" s="3"/>
      <c r="K33" s="145"/>
      <c r="L33" s="256"/>
      <c r="M33" s="3"/>
      <c r="N33" s="141"/>
      <c r="O33" s="45"/>
      <c r="P33" s="252"/>
      <c r="Q33" s="3"/>
      <c r="R33" s="145"/>
    </row>
    <row r="34" spans="1:18" s="16" customFormat="1" ht="14.25" thickBot="1" x14ac:dyDescent="0.2">
      <c r="A34" s="474"/>
      <c r="B34" s="358" t="s">
        <v>65</v>
      </c>
      <c r="C34" s="255" t="s">
        <v>66</v>
      </c>
      <c r="D34" s="13">
        <v>1750</v>
      </c>
      <c r="E34" s="164"/>
      <c r="F34" s="258"/>
      <c r="G34" s="13"/>
      <c r="H34" s="162"/>
      <c r="I34" s="258"/>
      <c r="J34" s="13"/>
      <c r="K34" s="162"/>
      <c r="L34" s="265" t="s">
        <v>151</v>
      </c>
      <c r="M34" s="13">
        <v>250</v>
      </c>
      <c r="N34" s="164"/>
      <c r="O34" s="47"/>
      <c r="P34" s="255"/>
      <c r="Q34" s="13"/>
      <c r="R34" s="162"/>
    </row>
    <row r="35" spans="1:18" s="16" customFormat="1" ht="14.25" thickBot="1" x14ac:dyDescent="0.2">
      <c r="A35" s="474"/>
      <c r="B35" s="357"/>
      <c r="C35" s="254" t="s">
        <v>38</v>
      </c>
      <c r="D35" s="15">
        <f>SUM(D31:D34)</f>
        <v>8900</v>
      </c>
      <c r="E35" s="337">
        <f>SUM(E31:E34)</f>
        <v>0</v>
      </c>
      <c r="F35" s="257" t="s">
        <v>38</v>
      </c>
      <c r="G35" s="15">
        <f>SUM(G31:G34)</f>
        <v>900</v>
      </c>
      <c r="H35" s="337">
        <f>SUM(H31:H34)</f>
        <v>0</v>
      </c>
      <c r="I35" s="257" t="s">
        <v>38</v>
      </c>
      <c r="J35" s="15">
        <f>SUM(J31:J34)</f>
        <v>200</v>
      </c>
      <c r="K35" s="337">
        <f>SUM(K31:K34)</f>
        <v>0</v>
      </c>
      <c r="L35" s="257" t="s">
        <v>38</v>
      </c>
      <c r="M35" s="15">
        <f>SUM(M31:M34)</f>
        <v>2250</v>
      </c>
      <c r="N35" s="337">
        <f>SUM(N31:N34)</f>
        <v>0</v>
      </c>
      <c r="O35" s="49"/>
      <c r="P35" s="253" t="s">
        <v>38</v>
      </c>
      <c r="Q35" s="15">
        <f>SUM(Q31:Q34)</f>
        <v>100</v>
      </c>
      <c r="R35" s="337">
        <f>SUM(R31:R34)</f>
        <v>0</v>
      </c>
    </row>
    <row r="36" spans="1:18" s="16" customFormat="1" x14ac:dyDescent="0.15">
      <c r="A36" s="475"/>
      <c r="B36" s="82"/>
      <c r="C36" s="52"/>
      <c r="D36" s="6"/>
      <c r="E36" s="6"/>
      <c r="F36" s="52"/>
      <c r="G36" s="6"/>
      <c r="H36" s="6"/>
      <c r="I36" s="52"/>
      <c r="J36" s="6"/>
      <c r="K36" s="6"/>
      <c r="L36" s="52"/>
      <c r="M36" s="6"/>
      <c r="N36" s="6"/>
      <c r="O36" s="70"/>
      <c r="P36" s="54" t="s">
        <v>39</v>
      </c>
      <c r="Q36" s="55"/>
      <c r="R36" s="148">
        <f>SUM(E35+H35+K35+N35+R35)</f>
        <v>0</v>
      </c>
    </row>
    <row r="37" spans="1:18" s="16" customFormat="1" x14ac:dyDescent="0.15">
      <c r="B37" s="83" t="s">
        <v>170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8" s="16" customFormat="1" x14ac:dyDescent="0.15">
      <c r="B38" s="84" t="s">
        <v>318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s="16" customFormat="1" x14ac:dyDescent="0.15">
      <c r="B39" s="84" t="s">
        <v>320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s="16" customFormat="1" x14ac:dyDescent="0.15"/>
    <row r="41" spans="1:18" s="16" customFormat="1" x14ac:dyDescent="0.15"/>
    <row r="42" spans="1:18" s="16" customFormat="1" x14ac:dyDescent="0.15"/>
    <row r="43" spans="1:18" s="16" customFormat="1" x14ac:dyDescent="0.15"/>
    <row r="44" spans="1:18" s="16" customFormat="1" x14ac:dyDescent="0.15"/>
    <row r="45" spans="1:18" s="16" customFormat="1" x14ac:dyDescent="0.15"/>
    <row r="46" spans="1:18" s="16" customFormat="1" x14ac:dyDescent="0.15"/>
    <row r="47" spans="1:18" s="16" customFormat="1" x14ac:dyDescent="0.15"/>
    <row r="48" spans="1:18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</sheetData>
  <mergeCells count="32">
    <mergeCell ref="A31:A36"/>
    <mergeCell ref="A10:B11"/>
    <mergeCell ref="A12:A16"/>
    <mergeCell ref="A19:A22"/>
    <mergeCell ref="A24:B24"/>
    <mergeCell ref="A18:B18"/>
    <mergeCell ref="A25:A28"/>
    <mergeCell ref="A30:B30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N6:R7"/>
    <mergeCell ref="A7:B7"/>
    <mergeCell ref="C7:G7"/>
    <mergeCell ref="H7:I7"/>
    <mergeCell ref="J7:K7"/>
    <mergeCell ref="A6:D6"/>
    <mergeCell ref="E6:G6"/>
    <mergeCell ref="H6:I6"/>
  </mergeCells>
  <phoneticPr fontId="2"/>
  <conditionalFormatting sqref="E12:E15 E19:E21 E25:E27 E31:E35 H12:H15 H19:H21 H25:H27 H31:H35 K12:K15 K19:K21 K25:K27 K31:K35 N12:N15 N19:N21 N25:N27 N31:N35 R12:R15 R19:R21 R25:R27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1" t="s">
        <v>67</v>
      </c>
      <c r="B1" s="21"/>
      <c r="C1" s="21"/>
      <c r="D1" s="21"/>
      <c r="E1" s="21"/>
      <c r="F1" s="21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22"/>
      <c r="B2" s="386" t="str">
        <f>山形市・上山市!B2</f>
        <v>2023年4月1日現在</v>
      </c>
      <c r="C2" s="386"/>
      <c r="D2" s="386"/>
      <c r="E2" s="386"/>
      <c r="F2" s="22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H4" s="30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454"/>
      <c r="L8" s="456">
        <f>R16+R22+R27+E32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88"/>
      <c r="C10" s="33" t="s">
        <v>13</v>
      </c>
      <c r="D10" s="34"/>
      <c r="E10" s="35"/>
      <c r="F10" s="36" t="s">
        <v>14</v>
      </c>
      <c r="G10" s="34"/>
      <c r="H10" s="35"/>
      <c r="I10" s="489" t="s">
        <v>305</v>
      </c>
      <c r="J10" s="399"/>
      <c r="K10" s="490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228</v>
      </c>
      <c r="E11" s="42" t="s">
        <v>147</v>
      </c>
      <c r="F11" s="40" t="s">
        <v>18</v>
      </c>
      <c r="G11" s="41" t="s">
        <v>228</v>
      </c>
      <c r="H11" s="42" t="s">
        <v>147</v>
      </c>
      <c r="I11" s="40" t="s">
        <v>18</v>
      </c>
      <c r="J11" s="41" t="s">
        <v>306</v>
      </c>
      <c r="K11" s="42" t="s">
        <v>147</v>
      </c>
      <c r="L11" s="40" t="s">
        <v>18</v>
      </c>
      <c r="M11" s="41" t="s">
        <v>228</v>
      </c>
      <c r="N11" s="42" t="s">
        <v>147</v>
      </c>
      <c r="O11" s="40" t="s">
        <v>20</v>
      </c>
      <c r="P11" s="43" t="s">
        <v>18</v>
      </c>
      <c r="Q11" s="41" t="s">
        <v>228</v>
      </c>
      <c r="R11" s="42" t="s">
        <v>147</v>
      </c>
    </row>
    <row r="12" spans="1:18" s="16" customFormat="1" x14ac:dyDescent="0.15">
      <c r="A12" s="473" t="s">
        <v>68</v>
      </c>
      <c r="B12" s="75"/>
      <c r="C12" s="256" t="s">
        <v>301</v>
      </c>
      <c r="D12" s="3">
        <v>2300</v>
      </c>
      <c r="E12" s="141"/>
      <c r="F12" s="256"/>
      <c r="G12" s="3"/>
      <c r="H12" s="32"/>
      <c r="I12" s="256"/>
      <c r="J12" s="3"/>
      <c r="K12" s="141"/>
      <c r="L12" s="256" t="s">
        <v>69</v>
      </c>
      <c r="M12" s="3">
        <v>950</v>
      </c>
      <c r="N12" s="141"/>
      <c r="O12" s="45" t="s">
        <v>26</v>
      </c>
      <c r="P12" s="252" t="s">
        <v>70</v>
      </c>
      <c r="Q12" s="3">
        <v>100</v>
      </c>
      <c r="R12" s="141"/>
    </row>
    <row r="13" spans="1:18" s="16" customFormat="1" x14ac:dyDescent="0.15">
      <c r="A13" s="494"/>
      <c r="B13" s="76"/>
      <c r="C13" s="264" t="s">
        <v>302</v>
      </c>
      <c r="D13" s="3">
        <v>2000</v>
      </c>
      <c r="E13" s="141"/>
      <c r="F13" s="256" t="s">
        <v>71</v>
      </c>
      <c r="G13" s="3">
        <v>1300</v>
      </c>
      <c r="H13" s="141"/>
      <c r="I13" s="256"/>
      <c r="J13" s="3"/>
      <c r="K13" s="141"/>
      <c r="L13" s="256" t="s">
        <v>271</v>
      </c>
      <c r="M13" s="3">
        <v>1150</v>
      </c>
      <c r="N13" s="141"/>
      <c r="O13" s="45" t="s">
        <v>26</v>
      </c>
      <c r="P13" s="252" t="s">
        <v>72</v>
      </c>
      <c r="Q13" s="3">
        <v>200</v>
      </c>
      <c r="R13" s="141"/>
    </row>
    <row r="14" spans="1:18" s="16" customFormat="1" ht="14.25" thickBot="1" x14ac:dyDescent="0.2">
      <c r="A14" s="494"/>
      <c r="B14" s="77"/>
      <c r="C14" s="265" t="s">
        <v>303</v>
      </c>
      <c r="D14" s="13">
        <v>3600</v>
      </c>
      <c r="E14" s="164"/>
      <c r="F14" s="258"/>
      <c r="G14" s="13"/>
      <c r="H14" s="162"/>
      <c r="I14" s="258"/>
      <c r="J14" s="13"/>
      <c r="K14" s="360"/>
      <c r="L14" s="258"/>
      <c r="M14" s="13"/>
      <c r="N14" s="169"/>
      <c r="O14" s="47"/>
      <c r="P14" s="255"/>
      <c r="Q14" s="13"/>
      <c r="R14" s="162"/>
    </row>
    <row r="15" spans="1:18" s="16" customFormat="1" ht="14.25" thickBot="1" x14ac:dyDescent="0.2">
      <c r="A15" s="481"/>
      <c r="B15" s="352"/>
      <c r="C15" s="254" t="s">
        <v>38</v>
      </c>
      <c r="D15" s="251">
        <f>SUM(D12:D14)</f>
        <v>7900</v>
      </c>
      <c r="E15" s="337">
        <f>SUM(E12:E14)</f>
        <v>0</v>
      </c>
      <c r="F15" s="257" t="s">
        <v>38</v>
      </c>
      <c r="G15" s="15">
        <f>SUM(G12:G14)</f>
        <v>1300</v>
      </c>
      <c r="H15" s="337">
        <f>SUM(H12:H14)</f>
        <v>0</v>
      </c>
      <c r="I15" s="257" t="s">
        <v>38</v>
      </c>
      <c r="J15" s="15">
        <f>SUM(J12:J14)</f>
        <v>0</v>
      </c>
      <c r="K15" s="337">
        <f>SUM(K12:K14)</f>
        <v>0</v>
      </c>
      <c r="L15" s="257" t="s">
        <v>38</v>
      </c>
      <c r="M15" s="15">
        <f>SUM(M12:M14)</f>
        <v>2100</v>
      </c>
      <c r="N15" s="337">
        <f>SUM(N12:N14)</f>
        <v>0</v>
      </c>
      <c r="O15" s="50"/>
      <c r="P15" s="253" t="s">
        <v>38</v>
      </c>
      <c r="Q15" s="15">
        <f>SUM(Q12:Q14)</f>
        <v>300</v>
      </c>
      <c r="R15" s="337">
        <f>SUM(R12:R14)</f>
        <v>0</v>
      </c>
    </row>
    <row r="16" spans="1:18" s="16" customFormat="1" x14ac:dyDescent="0.15">
      <c r="A16" s="495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39</v>
      </c>
      <c r="Q16" s="55"/>
      <c r="R16" s="146">
        <f>SUM(E15+H15+K15+N15+R15)</f>
        <v>0</v>
      </c>
    </row>
    <row r="17" spans="1:18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86"/>
    </row>
    <row r="18" spans="1:18" s="16" customFormat="1" x14ac:dyDescent="0.15">
      <c r="A18" s="486" t="s">
        <v>12</v>
      </c>
      <c r="B18" s="487"/>
      <c r="C18" s="40" t="s">
        <v>18</v>
      </c>
      <c r="D18" s="41" t="s">
        <v>228</v>
      </c>
      <c r="E18" s="42" t="s">
        <v>147</v>
      </c>
      <c r="F18" s="40" t="s">
        <v>18</v>
      </c>
      <c r="G18" s="41" t="s">
        <v>228</v>
      </c>
      <c r="H18" s="42" t="s">
        <v>147</v>
      </c>
      <c r="I18" s="40" t="s">
        <v>18</v>
      </c>
      <c r="J18" s="41" t="s">
        <v>306</v>
      </c>
      <c r="K18" s="42" t="s">
        <v>147</v>
      </c>
      <c r="L18" s="40" t="s">
        <v>18</v>
      </c>
      <c r="M18" s="41" t="s">
        <v>228</v>
      </c>
      <c r="N18" s="42" t="s">
        <v>147</v>
      </c>
      <c r="O18" s="40" t="s">
        <v>20</v>
      </c>
      <c r="P18" s="43" t="s">
        <v>18</v>
      </c>
      <c r="Q18" s="41" t="s">
        <v>228</v>
      </c>
      <c r="R18" s="42" t="s">
        <v>147</v>
      </c>
    </row>
    <row r="19" spans="1:18" s="16" customFormat="1" x14ac:dyDescent="0.15">
      <c r="A19" s="473" t="s">
        <v>73</v>
      </c>
      <c r="B19" s="44"/>
      <c r="C19" s="252" t="s">
        <v>74</v>
      </c>
      <c r="D19" s="3">
        <v>3000</v>
      </c>
      <c r="E19" s="141"/>
      <c r="F19" s="256" t="s">
        <v>74</v>
      </c>
      <c r="G19" s="3">
        <v>950</v>
      </c>
      <c r="H19" s="141"/>
      <c r="I19" s="256" t="s">
        <v>206</v>
      </c>
      <c r="J19" s="3">
        <v>100</v>
      </c>
      <c r="K19" s="141"/>
      <c r="L19" s="256" t="s">
        <v>75</v>
      </c>
      <c r="M19" s="3">
        <v>750</v>
      </c>
      <c r="N19" s="141"/>
      <c r="O19" s="45" t="s">
        <v>26</v>
      </c>
      <c r="P19" s="252" t="s">
        <v>161</v>
      </c>
      <c r="Q19" s="3">
        <v>150</v>
      </c>
      <c r="R19" s="141"/>
    </row>
    <row r="20" spans="1:18" s="16" customFormat="1" ht="14.25" thickBot="1" x14ac:dyDescent="0.2">
      <c r="A20" s="494"/>
      <c r="B20" s="80"/>
      <c r="C20" s="255" t="s">
        <v>76</v>
      </c>
      <c r="D20" s="13">
        <v>3000</v>
      </c>
      <c r="E20" s="164"/>
      <c r="F20" s="258"/>
      <c r="G20" s="13"/>
      <c r="H20" s="162"/>
      <c r="I20" s="258" t="s">
        <v>205</v>
      </c>
      <c r="J20" s="13">
        <v>50</v>
      </c>
      <c r="K20" s="153"/>
      <c r="L20" s="258"/>
      <c r="M20" s="13"/>
      <c r="N20" s="162"/>
      <c r="O20" s="47"/>
      <c r="P20" s="255"/>
      <c r="Q20" s="13"/>
      <c r="R20" s="162"/>
    </row>
    <row r="21" spans="1:18" s="16" customFormat="1" ht="14.25" thickBot="1" x14ac:dyDescent="0.2">
      <c r="A21" s="481"/>
      <c r="B21" s="353"/>
      <c r="C21" s="254" t="s">
        <v>38</v>
      </c>
      <c r="D21" s="251">
        <f>SUM(D19:D20)</f>
        <v>6000</v>
      </c>
      <c r="E21" s="337">
        <f>SUM(E19:E20)</f>
        <v>0</v>
      </c>
      <c r="F21" s="257" t="s">
        <v>38</v>
      </c>
      <c r="G21" s="15">
        <f>SUM(G19:G20)</f>
        <v>950</v>
      </c>
      <c r="H21" s="337">
        <f>SUM(H19:H20)</f>
        <v>0</v>
      </c>
      <c r="I21" s="257" t="s">
        <v>38</v>
      </c>
      <c r="J21" s="15">
        <f>SUM(J19:J20)</f>
        <v>150</v>
      </c>
      <c r="K21" s="337">
        <f>SUM(K19:K20)</f>
        <v>0</v>
      </c>
      <c r="L21" s="257" t="s">
        <v>38</v>
      </c>
      <c r="M21" s="15">
        <f>SUM(M19:M20)</f>
        <v>750</v>
      </c>
      <c r="N21" s="337">
        <f>SUM(N19:N20)</f>
        <v>0</v>
      </c>
      <c r="O21" s="50"/>
      <c r="P21" s="253" t="s">
        <v>38</v>
      </c>
      <c r="Q21" s="15">
        <f>SUM(Q17:Q20)</f>
        <v>150</v>
      </c>
      <c r="R21" s="337">
        <f>SUM(R19:R20)</f>
        <v>0</v>
      </c>
    </row>
    <row r="22" spans="1:18" s="16" customFormat="1" x14ac:dyDescent="0.15">
      <c r="A22" s="495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39</v>
      </c>
      <c r="Q22" s="55"/>
      <c r="R22" s="146">
        <f>SUM(E21+H21+K21+N21+R21)</f>
        <v>0</v>
      </c>
    </row>
    <row r="23" spans="1:18" s="16" customFormat="1" ht="11.25" customHeight="1" thickBot="1" x14ac:dyDescent="0.2">
      <c r="A23" s="81"/>
      <c r="B23" s="81"/>
      <c r="C23" s="46"/>
      <c r="D23" s="3"/>
      <c r="E23" s="3"/>
      <c r="F23" s="3"/>
      <c r="G23" s="3"/>
      <c r="H23" s="3"/>
      <c r="I23" s="3"/>
      <c r="J23" s="3"/>
      <c r="K23" s="3"/>
      <c r="L23" s="46"/>
      <c r="M23" s="3"/>
      <c r="N23" s="3"/>
      <c r="O23" s="3"/>
      <c r="P23" s="3"/>
      <c r="Q23" s="3"/>
      <c r="R23" s="3"/>
    </row>
    <row r="24" spans="1:18" s="16" customFormat="1" x14ac:dyDescent="0.15">
      <c r="A24" s="486" t="s">
        <v>12</v>
      </c>
      <c r="B24" s="487"/>
      <c r="C24" s="40" t="s">
        <v>18</v>
      </c>
      <c r="D24" s="41" t="s">
        <v>228</v>
      </c>
      <c r="E24" s="42" t="s">
        <v>147</v>
      </c>
      <c r="F24" s="40" t="s">
        <v>18</v>
      </c>
      <c r="G24" s="41" t="s">
        <v>228</v>
      </c>
      <c r="H24" s="42" t="s">
        <v>147</v>
      </c>
      <c r="I24" s="40" t="s">
        <v>18</v>
      </c>
      <c r="J24" s="41" t="s">
        <v>228</v>
      </c>
      <c r="K24" s="42" t="s">
        <v>147</v>
      </c>
      <c r="L24" s="40" t="s">
        <v>18</v>
      </c>
      <c r="M24" s="41" t="s">
        <v>228</v>
      </c>
      <c r="N24" s="42" t="s">
        <v>147</v>
      </c>
      <c r="O24" s="40" t="s">
        <v>20</v>
      </c>
      <c r="P24" s="43" t="s">
        <v>18</v>
      </c>
      <c r="Q24" s="41" t="s">
        <v>228</v>
      </c>
      <c r="R24" s="42" t="s">
        <v>147</v>
      </c>
    </row>
    <row r="25" spans="1:18" s="16" customFormat="1" ht="14.25" thickBot="1" x14ac:dyDescent="0.2">
      <c r="A25" s="491" t="s">
        <v>335</v>
      </c>
      <c r="B25" s="87"/>
      <c r="C25" s="256" t="s">
        <v>77</v>
      </c>
      <c r="D25" s="1">
        <v>4000</v>
      </c>
      <c r="E25" s="141"/>
      <c r="F25" s="256"/>
      <c r="G25" s="3"/>
      <c r="H25" s="32"/>
      <c r="I25" s="256"/>
      <c r="J25" s="1"/>
      <c r="K25" s="32"/>
      <c r="L25" s="256" t="s">
        <v>78</v>
      </c>
      <c r="M25" s="1">
        <v>800</v>
      </c>
      <c r="N25" s="141"/>
      <c r="O25" s="245" t="s">
        <v>158</v>
      </c>
      <c r="P25" s="264" t="s">
        <v>310</v>
      </c>
      <c r="Q25" s="1">
        <v>100</v>
      </c>
      <c r="R25" s="141"/>
    </row>
    <row r="26" spans="1:18" s="16" customFormat="1" ht="14.25" thickBot="1" x14ac:dyDescent="0.2">
      <c r="A26" s="492"/>
      <c r="B26" s="357"/>
      <c r="C26" s="254" t="s">
        <v>38</v>
      </c>
      <c r="D26" s="263">
        <f>SUM(D25:D25)</f>
        <v>4000</v>
      </c>
      <c r="E26" s="337">
        <f>SUM(E25:E25)</f>
        <v>0</v>
      </c>
      <c r="F26" s="257"/>
      <c r="G26" s="15">
        <f>SUM(G25:G25)</f>
        <v>0</v>
      </c>
      <c r="H26" s="361">
        <f>SUM(H25:H25)</f>
        <v>0</v>
      </c>
      <c r="I26" s="257"/>
      <c r="J26" s="263"/>
      <c r="K26" s="361">
        <f>SUM(K25:K25)</f>
        <v>0</v>
      </c>
      <c r="L26" s="253" t="s">
        <v>38</v>
      </c>
      <c r="M26" s="263">
        <f>SUM(M25:M25)</f>
        <v>800</v>
      </c>
      <c r="N26" s="337">
        <f>SUM(N25:N25)</f>
        <v>0</v>
      </c>
      <c r="O26" s="69"/>
      <c r="P26" s="253" t="s">
        <v>164</v>
      </c>
      <c r="Q26" s="263">
        <f>SUM(Q25:Q25)</f>
        <v>100</v>
      </c>
      <c r="R26" s="337">
        <f>SUM(R25:R25)</f>
        <v>0</v>
      </c>
    </row>
    <row r="27" spans="1:18" s="16" customFormat="1" x14ac:dyDescent="0.15">
      <c r="A27" s="493"/>
      <c r="B27" s="51"/>
      <c r="C27" s="52"/>
      <c r="D27" s="6"/>
      <c r="E27" s="6"/>
      <c r="F27" s="52"/>
      <c r="G27" s="6"/>
      <c r="H27" s="6"/>
      <c r="I27" s="52"/>
      <c r="J27" s="6"/>
      <c r="K27" s="6"/>
      <c r="L27" s="52"/>
      <c r="M27" s="6"/>
      <c r="N27" s="6"/>
      <c r="O27" s="70"/>
      <c r="P27" s="54" t="s">
        <v>39</v>
      </c>
      <c r="Q27" s="55"/>
      <c r="R27" s="147">
        <f>SUM(E26+H26+K26+N26+R26)</f>
        <v>0</v>
      </c>
    </row>
    <row r="28" spans="1:18" s="16" customFormat="1" ht="11.25" customHeight="1" thickBot="1" x14ac:dyDescent="0.2">
      <c r="A28" s="56"/>
      <c r="B28" s="56"/>
      <c r="C28" s="56"/>
      <c r="D28" s="56"/>
      <c r="E28" s="88"/>
      <c r="G28" s="194"/>
    </row>
    <row r="29" spans="1:18" s="16" customFormat="1" x14ac:dyDescent="0.15">
      <c r="A29" s="486" t="s">
        <v>12</v>
      </c>
      <c r="B29" s="487"/>
      <c r="C29" s="64" t="s">
        <v>18</v>
      </c>
      <c r="D29" s="41" t="s">
        <v>228</v>
      </c>
      <c r="E29" s="42" t="s">
        <v>148</v>
      </c>
    </row>
    <row r="30" spans="1:18" s="16" customFormat="1" x14ac:dyDescent="0.15">
      <c r="A30" s="483" t="s">
        <v>79</v>
      </c>
      <c r="B30" s="246" t="s">
        <v>289</v>
      </c>
      <c r="C30" s="264" t="s">
        <v>80</v>
      </c>
      <c r="D30" s="3">
        <v>1350</v>
      </c>
      <c r="E30" s="141"/>
    </row>
    <row r="31" spans="1:18" s="16" customFormat="1" ht="14.25" thickBot="1" x14ac:dyDescent="0.2">
      <c r="A31" s="484"/>
      <c r="B31" s="359" t="s">
        <v>289</v>
      </c>
      <c r="C31" s="266" t="s">
        <v>81</v>
      </c>
      <c r="D31" s="13">
        <v>500</v>
      </c>
      <c r="E31" s="164"/>
    </row>
    <row r="32" spans="1:18" s="16" customFormat="1" ht="14.25" thickBot="1" x14ac:dyDescent="0.2">
      <c r="A32" s="484"/>
      <c r="B32" s="357"/>
      <c r="C32" s="335" t="s">
        <v>38</v>
      </c>
      <c r="D32" s="15">
        <f>SUM(D30:D31)</f>
        <v>1850</v>
      </c>
      <c r="E32" s="337">
        <f>SUM(E30:E31)</f>
        <v>0</v>
      </c>
    </row>
    <row r="33" spans="1:13" s="16" customFormat="1" x14ac:dyDescent="0.15">
      <c r="A33" s="485"/>
      <c r="B33" s="51"/>
      <c r="C33" s="52"/>
      <c r="D33" s="70" t="s">
        <v>39</v>
      </c>
      <c r="E33" s="147">
        <f>SUM(E32)</f>
        <v>0</v>
      </c>
    </row>
    <row r="34" spans="1:13" s="16" customFormat="1" x14ac:dyDescent="0.15">
      <c r="B34" s="83" t="s">
        <v>82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s="16" customFormat="1" x14ac:dyDescent="0.15">
      <c r="B35" s="83" t="s">
        <v>324</v>
      </c>
    </row>
    <row r="36" spans="1:13" s="16" customFormat="1" x14ac:dyDescent="0.15"/>
    <row r="37" spans="1:13" s="16" customFormat="1" x14ac:dyDescent="0.15"/>
    <row r="38" spans="1:13" s="16" customFormat="1" x14ac:dyDescent="0.15"/>
    <row r="39" spans="1:13" s="16" customFormat="1" x14ac:dyDescent="0.15"/>
    <row r="40" spans="1:13" s="16" customFormat="1" x14ac:dyDescent="0.15"/>
  </sheetData>
  <mergeCells count="32">
    <mergeCell ref="A25:A27"/>
    <mergeCell ref="A29:B29"/>
    <mergeCell ref="A30:A33"/>
    <mergeCell ref="A12:A16"/>
    <mergeCell ref="A18:B18"/>
    <mergeCell ref="A19:A22"/>
    <mergeCell ref="A24:B24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</mergeCells>
  <phoneticPr fontId="2"/>
  <conditionalFormatting sqref="E12:E15 E19:E21 E25:E26 E30:E32 H12:H15 H19:H21 H25:H26 K12:K15 K19:K21 K25:K26 N12:N15 N19:N21 N25:N26 R12:R15 R19:R21 R25:R26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3" t="s">
        <v>83</v>
      </c>
      <c r="B1" s="23"/>
      <c r="C1" s="23"/>
      <c r="D1" s="23"/>
      <c r="E1" s="23"/>
      <c r="F1" s="23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24"/>
      <c r="B2" s="386" t="str">
        <f>山形市・上山市!B2</f>
        <v>2023年4月1日現在</v>
      </c>
      <c r="C2" s="386"/>
      <c r="D2" s="386"/>
      <c r="E2" s="386"/>
      <c r="F2" s="24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F4" s="26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R15+R29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228</v>
      </c>
      <c r="E11" s="42" t="s">
        <v>147</v>
      </c>
      <c r="F11" s="40" t="s">
        <v>18</v>
      </c>
      <c r="G11" s="41" t="s">
        <v>228</v>
      </c>
      <c r="H11" s="42" t="s">
        <v>147</v>
      </c>
      <c r="I11" s="40" t="s">
        <v>18</v>
      </c>
      <c r="J11" s="41" t="s">
        <v>228</v>
      </c>
      <c r="K11" s="42" t="s">
        <v>147</v>
      </c>
      <c r="L11" s="40" t="s">
        <v>18</v>
      </c>
      <c r="M11" s="41" t="s">
        <v>228</v>
      </c>
      <c r="N11" s="42" t="s">
        <v>147</v>
      </c>
      <c r="O11" s="40" t="s">
        <v>20</v>
      </c>
      <c r="P11" s="43" t="s">
        <v>18</v>
      </c>
      <c r="Q11" s="41" t="s">
        <v>228</v>
      </c>
      <c r="R11" s="42" t="s">
        <v>147</v>
      </c>
    </row>
    <row r="12" spans="1:18" s="16" customFormat="1" x14ac:dyDescent="0.15">
      <c r="A12" s="480" t="s">
        <v>84</v>
      </c>
      <c r="B12" s="44"/>
      <c r="C12" s="252" t="s">
        <v>85</v>
      </c>
      <c r="D12" s="3">
        <v>5300</v>
      </c>
      <c r="E12" s="141"/>
      <c r="F12" s="252" t="s">
        <v>85</v>
      </c>
      <c r="G12" s="3">
        <v>2750</v>
      </c>
      <c r="H12" s="141"/>
      <c r="I12" s="252" t="s">
        <v>85</v>
      </c>
      <c r="J12" s="3">
        <v>650</v>
      </c>
      <c r="K12" s="141"/>
      <c r="L12" s="252" t="s">
        <v>85</v>
      </c>
      <c r="M12" s="3">
        <v>1250</v>
      </c>
      <c r="N12" s="141"/>
      <c r="O12" s="45" t="s">
        <v>26</v>
      </c>
      <c r="P12" s="252" t="s">
        <v>86</v>
      </c>
      <c r="Q12" s="3">
        <v>250</v>
      </c>
      <c r="R12" s="141"/>
    </row>
    <row r="13" spans="1:18" s="16" customFormat="1" ht="14.25" thickBot="1" x14ac:dyDescent="0.2">
      <c r="A13" s="481"/>
      <c r="B13" s="80"/>
      <c r="C13" s="255" t="s">
        <v>219</v>
      </c>
      <c r="D13" s="13">
        <v>800</v>
      </c>
      <c r="E13" s="164"/>
      <c r="F13" s="258"/>
      <c r="G13" s="13"/>
      <c r="H13" s="162"/>
      <c r="I13" s="258"/>
      <c r="J13" s="13"/>
      <c r="K13" s="162"/>
      <c r="L13" s="258"/>
      <c r="M13" s="13"/>
      <c r="N13" s="162"/>
      <c r="O13" s="47"/>
      <c r="P13" s="255"/>
      <c r="Q13" s="13"/>
      <c r="R13" s="162"/>
    </row>
    <row r="14" spans="1:18" s="16" customFormat="1" ht="14.25" thickBot="1" x14ac:dyDescent="0.2">
      <c r="A14" s="481"/>
      <c r="B14" s="353"/>
      <c r="C14" s="254" t="s">
        <v>38</v>
      </c>
      <c r="D14" s="15">
        <f>SUM(D12:D13)</f>
        <v>6100</v>
      </c>
      <c r="E14" s="337">
        <f>SUM(E12:E13)</f>
        <v>0</v>
      </c>
      <c r="F14" s="257" t="s">
        <v>38</v>
      </c>
      <c r="G14" s="15">
        <f>SUM(G12:G13)</f>
        <v>2750</v>
      </c>
      <c r="H14" s="337">
        <f>SUM(H12:H13)</f>
        <v>0</v>
      </c>
      <c r="I14" s="257" t="s">
        <v>38</v>
      </c>
      <c r="J14" s="15">
        <f>SUM(J12:J13)</f>
        <v>650</v>
      </c>
      <c r="K14" s="337">
        <f>SUM(K12:K13)</f>
        <v>0</v>
      </c>
      <c r="L14" s="257" t="s">
        <v>38</v>
      </c>
      <c r="M14" s="15">
        <f>SUM(M12:M13)</f>
        <v>1250</v>
      </c>
      <c r="N14" s="337">
        <f>SUM(N12:N13)</f>
        <v>0</v>
      </c>
      <c r="O14" s="50"/>
      <c r="P14" s="253" t="s">
        <v>38</v>
      </c>
      <c r="Q14" s="15">
        <f>SUM(Q10:Q13)</f>
        <v>250</v>
      </c>
      <c r="R14" s="337">
        <f>SUM(R12:R13)</f>
        <v>0</v>
      </c>
    </row>
    <row r="15" spans="1:18" s="16" customFormat="1" x14ac:dyDescent="0.15">
      <c r="A15" s="482"/>
      <c r="B15" s="51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39</v>
      </c>
      <c r="Q15" s="55"/>
      <c r="R15" s="147">
        <f>SUM(E14+H14+K14+N14+R14)</f>
        <v>0</v>
      </c>
    </row>
    <row r="16" spans="1:18" s="16" customFormat="1" ht="11.25" customHeight="1" thickBot="1" x14ac:dyDescent="0.2">
      <c r="C16" s="56"/>
      <c r="D16" s="56"/>
      <c r="F16" s="56"/>
      <c r="G16" s="56"/>
      <c r="I16" s="56"/>
      <c r="J16" s="56"/>
      <c r="L16" s="56"/>
      <c r="M16" s="56"/>
      <c r="O16" s="56"/>
      <c r="P16" s="56"/>
      <c r="Q16" s="56"/>
    </row>
    <row r="17" spans="1:18" s="16" customFormat="1" x14ac:dyDescent="0.15">
      <c r="A17" s="486" t="s">
        <v>12</v>
      </c>
      <c r="B17" s="487"/>
      <c r="C17" s="40" t="s">
        <v>18</v>
      </c>
      <c r="D17" s="41" t="s">
        <v>228</v>
      </c>
      <c r="E17" s="42" t="s">
        <v>147</v>
      </c>
      <c r="F17" s="40" t="s">
        <v>18</v>
      </c>
      <c r="G17" s="41" t="s">
        <v>228</v>
      </c>
      <c r="H17" s="42" t="s">
        <v>147</v>
      </c>
      <c r="I17" s="40" t="s">
        <v>18</v>
      </c>
      <c r="J17" s="41" t="s">
        <v>228</v>
      </c>
      <c r="K17" s="42" t="s">
        <v>147</v>
      </c>
      <c r="L17" s="40" t="s">
        <v>18</v>
      </c>
      <c r="M17" s="41" t="s">
        <v>228</v>
      </c>
      <c r="N17" s="42" t="s">
        <v>147</v>
      </c>
      <c r="O17" s="40" t="s">
        <v>20</v>
      </c>
      <c r="P17" s="43" t="s">
        <v>18</v>
      </c>
      <c r="Q17" s="41" t="s">
        <v>228</v>
      </c>
      <c r="R17" s="42" t="s">
        <v>147</v>
      </c>
    </row>
    <row r="18" spans="1:18" s="16" customFormat="1" x14ac:dyDescent="0.15">
      <c r="A18" s="496" t="s">
        <v>87</v>
      </c>
      <c r="B18" s="262" t="s">
        <v>88</v>
      </c>
      <c r="C18" s="252" t="s">
        <v>304</v>
      </c>
      <c r="D18" s="3">
        <v>1000</v>
      </c>
      <c r="E18" s="141"/>
      <c r="F18" s="256" t="s">
        <v>173</v>
      </c>
      <c r="G18" s="3">
        <v>150</v>
      </c>
      <c r="H18" s="141"/>
      <c r="I18" s="256"/>
      <c r="J18" s="3"/>
      <c r="K18" s="14"/>
      <c r="L18" s="256" t="s">
        <v>89</v>
      </c>
      <c r="M18" s="3">
        <v>200</v>
      </c>
      <c r="N18" s="141"/>
      <c r="O18" s="45"/>
      <c r="P18" s="252"/>
      <c r="Q18" s="3"/>
      <c r="R18" s="242"/>
    </row>
    <row r="19" spans="1:18" s="16" customFormat="1" x14ac:dyDescent="0.15">
      <c r="A19" s="497"/>
      <c r="B19" s="262" t="s">
        <v>90</v>
      </c>
      <c r="C19" s="260" t="s">
        <v>91</v>
      </c>
      <c r="D19" s="3">
        <v>1300</v>
      </c>
      <c r="E19" s="141"/>
      <c r="F19" s="256"/>
      <c r="G19" s="3"/>
      <c r="H19" s="145"/>
      <c r="I19" s="256"/>
      <c r="J19" s="3"/>
      <c r="K19" s="14"/>
      <c r="L19" s="256"/>
      <c r="M19" s="3"/>
      <c r="N19" s="145"/>
      <c r="O19" s="45"/>
      <c r="P19" s="252"/>
      <c r="Q19" s="3"/>
      <c r="R19" s="14"/>
    </row>
    <row r="20" spans="1:18" s="16" customFormat="1" x14ac:dyDescent="0.15">
      <c r="A20" s="497"/>
      <c r="B20" s="262" t="s">
        <v>90</v>
      </c>
      <c r="C20" s="252" t="s">
        <v>323</v>
      </c>
      <c r="D20" s="3">
        <v>550</v>
      </c>
      <c r="E20" s="141"/>
      <c r="F20" s="256"/>
      <c r="G20" s="3"/>
      <c r="H20" s="145"/>
      <c r="I20" s="256"/>
      <c r="J20" s="3"/>
      <c r="K20" s="14"/>
      <c r="L20" s="256"/>
      <c r="M20" s="3"/>
      <c r="N20" s="145"/>
      <c r="O20" s="45"/>
      <c r="P20" s="252"/>
      <c r="Q20" s="3"/>
      <c r="R20" s="14"/>
    </row>
    <row r="21" spans="1:18" s="16" customFormat="1" x14ac:dyDescent="0.15">
      <c r="A21" s="497"/>
      <c r="B21" s="262" t="s">
        <v>92</v>
      </c>
      <c r="C21" s="252" t="s">
        <v>93</v>
      </c>
      <c r="D21" s="3">
        <v>1300</v>
      </c>
      <c r="E21" s="141"/>
      <c r="F21" s="256"/>
      <c r="G21" s="3"/>
      <c r="H21" s="145"/>
      <c r="I21" s="256"/>
      <c r="J21" s="3"/>
      <c r="K21" s="14"/>
      <c r="L21" s="264"/>
      <c r="M21" s="3"/>
      <c r="N21" s="145"/>
      <c r="O21" s="45"/>
      <c r="P21" s="252"/>
      <c r="Q21" s="3"/>
      <c r="R21" s="14"/>
    </row>
    <row r="22" spans="1:18" s="16" customFormat="1" x14ac:dyDescent="0.15">
      <c r="A22" s="497"/>
      <c r="B22" s="262" t="s">
        <v>156</v>
      </c>
      <c r="C22" s="255" t="s">
        <v>234</v>
      </c>
      <c r="D22" s="13">
        <v>1000</v>
      </c>
      <c r="E22" s="141"/>
      <c r="F22" s="258"/>
      <c r="G22" s="197"/>
      <c r="H22" s="141"/>
      <c r="I22" s="258"/>
      <c r="J22" s="13"/>
      <c r="K22" s="27"/>
      <c r="L22" s="266"/>
      <c r="M22" s="13"/>
      <c r="N22" s="145"/>
      <c r="O22" s="47"/>
      <c r="P22" s="255"/>
      <c r="Q22" s="13"/>
      <c r="R22" s="27"/>
    </row>
    <row r="23" spans="1:18" s="16" customFormat="1" x14ac:dyDescent="0.15">
      <c r="A23" s="497"/>
      <c r="B23" s="262" t="s">
        <v>94</v>
      </c>
      <c r="C23" s="255" t="s">
        <v>163</v>
      </c>
      <c r="D23" s="13">
        <v>1450</v>
      </c>
      <c r="E23" s="141"/>
      <c r="F23" s="258"/>
      <c r="G23" s="13"/>
      <c r="H23" s="145"/>
      <c r="I23" s="258"/>
      <c r="J23" s="13"/>
      <c r="K23" s="27"/>
      <c r="L23" s="266" t="s">
        <v>95</v>
      </c>
      <c r="M23" s="13">
        <v>100</v>
      </c>
      <c r="N23" s="145"/>
      <c r="O23" s="47"/>
      <c r="P23" s="255"/>
      <c r="Q23" s="13"/>
      <c r="R23" s="27"/>
    </row>
    <row r="24" spans="1:18" s="16" customFormat="1" x14ac:dyDescent="0.15">
      <c r="A24" s="497"/>
      <c r="B24" s="262" t="s">
        <v>94</v>
      </c>
      <c r="C24" s="255" t="s">
        <v>162</v>
      </c>
      <c r="D24" s="13">
        <v>700</v>
      </c>
      <c r="E24" s="141"/>
      <c r="F24" s="258"/>
      <c r="G24" s="13"/>
      <c r="H24" s="145"/>
      <c r="I24" s="258"/>
      <c r="J24" s="13"/>
      <c r="K24" s="27"/>
      <c r="L24" s="266"/>
      <c r="M24" s="13"/>
      <c r="N24" s="145"/>
      <c r="O24" s="47"/>
      <c r="P24" s="255"/>
      <c r="Q24" s="13"/>
      <c r="R24" s="27"/>
    </row>
    <row r="25" spans="1:18" s="16" customFormat="1" x14ac:dyDescent="0.15">
      <c r="A25" s="497"/>
      <c r="B25" s="262" t="s">
        <v>96</v>
      </c>
      <c r="C25" s="255" t="s">
        <v>97</v>
      </c>
      <c r="D25" s="13">
        <v>950</v>
      </c>
      <c r="E25" s="141"/>
      <c r="F25" s="258"/>
      <c r="G25" s="13"/>
      <c r="H25" s="145"/>
      <c r="I25" s="258"/>
      <c r="J25" s="13"/>
      <c r="K25" s="27"/>
      <c r="L25" s="266"/>
      <c r="M25" s="13"/>
      <c r="N25" s="145"/>
      <c r="O25" s="47"/>
      <c r="P25" s="255"/>
      <c r="Q25" s="13"/>
      <c r="R25" s="27"/>
    </row>
    <row r="26" spans="1:18" s="16" customFormat="1" x14ac:dyDescent="0.15">
      <c r="A26" s="497"/>
      <c r="B26" s="262" t="s">
        <v>98</v>
      </c>
      <c r="C26" s="255" t="s">
        <v>99</v>
      </c>
      <c r="D26" s="13">
        <v>600</v>
      </c>
      <c r="E26" s="141"/>
      <c r="F26" s="258"/>
      <c r="G26" s="13"/>
      <c r="H26" s="145"/>
      <c r="I26" s="258"/>
      <c r="J26" s="13"/>
      <c r="K26" s="27"/>
      <c r="L26" s="266"/>
      <c r="M26" s="13"/>
      <c r="N26" s="145"/>
      <c r="O26" s="47"/>
      <c r="P26" s="255"/>
      <c r="Q26" s="13"/>
      <c r="R26" s="27"/>
    </row>
    <row r="27" spans="1:18" s="16" customFormat="1" ht="14.25" thickBot="1" x14ac:dyDescent="0.2">
      <c r="A27" s="497"/>
      <c r="B27" s="315" t="s">
        <v>98</v>
      </c>
      <c r="C27" s="255" t="s">
        <v>100</v>
      </c>
      <c r="D27" s="13">
        <v>650</v>
      </c>
      <c r="E27" s="164"/>
      <c r="F27" s="258"/>
      <c r="G27" s="13"/>
      <c r="H27" s="162"/>
      <c r="I27" s="258"/>
      <c r="J27" s="13"/>
      <c r="K27" s="27"/>
      <c r="L27" s="258"/>
      <c r="M27" s="13"/>
      <c r="N27" s="162"/>
      <c r="O27" s="47"/>
      <c r="P27" s="255"/>
      <c r="Q27" s="13"/>
      <c r="R27" s="27"/>
    </row>
    <row r="28" spans="1:18" s="16" customFormat="1" ht="14.25" thickBot="1" x14ac:dyDescent="0.2">
      <c r="A28" s="498"/>
      <c r="B28" s="357"/>
      <c r="C28" s="254" t="s">
        <v>38</v>
      </c>
      <c r="D28" s="251">
        <f>SUM(D18:D27)</f>
        <v>9500</v>
      </c>
      <c r="E28" s="337">
        <f>SUM(E18:E27)</f>
        <v>0</v>
      </c>
      <c r="F28" s="257" t="s">
        <v>38</v>
      </c>
      <c r="G28" s="15">
        <f>SUM(G18:G27)</f>
        <v>150</v>
      </c>
      <c r="H28" s="337">
        <f>SUM(H18:H27)</f>
        <v>0</v>
      </c>
      <c r="I28" s="257"/>
      <c r="J28" s="15"/>
      <c r="K28" s="362"/>
      <c r="L28" s="257" t="s">
        <v>38</v>
      </c>
      <c r="M28" s="15">
        <f>SUM(M18:M27)</f>
        <v>300</v>
      </c>
      <c r="N28" s="337">
        <f>SUM(N18:N27)</f>
        <v>0</v>
      </c>
      <c r="O28" s="49"/>
      <c r="P28" s="253"/>
      <c r="Q28" s="15"/>
      <c r="R28" s="362"/>
    </row>
    <row r="29" spans="1:18" s="16" customFormat="1" x14ac:dyDescent="0.15">
      <c r="A29" s="499"/>
      <c r="B29" s="82"/>
      <c r="C29" s="52"/>
      <c r="D29" s="6"/>
      <c r="E29" s="6"/>
      <c r="F29" s="52"/>
      <c r="G29" s="6"/>
      <c r="H29" s="6"/>
      <c r="I29" s="52"/>
      <c r="J29" s="6"/>
      <c r="K29" s="6"/>
      <c r="L29" s="52"/>
      <c r="M29" s="6"/>
      <c r="N29" s="6"/>
      <c r="O29" s="70"/>
      <c r="P29" s="54" t="s">
        <v>39</v>
      </c>
      <c r="Q29" s="55"/>
      <c r="R29" s="148">
        <f>SUM(E28+H28+N28)</f>
        <v>0</v>
      </c>
    </row>
    <row r="30" spans="1:18" s="16" customFormat="1" x14ac:dyDescent="0.15">
      <c r="B30" s="83" t="s">
        <v>82</v>
      </c>
    </row>
    <row r="31" spans="1:18" s="16" customFormat="1" x14ac:dyDescent="0.15">
      <c r="B31" s="83" t="s">
        <v>325</v>
      </c>
    </row>
  </sheetData>
  <mergeCells count="27"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</mergeCells>
  <phoneticPr fontId="2"/>
  <conditionalFormatting sqref="E12:E14 E18:E28 H12:H14 H18:H28 K12:K14 N12:N14 N18:N28 R12:R14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101</v>
      </c>
      <c r="B1" s="25"/>
      <c r="C1" s="25"/>
      <c r="D1" s="25"/>
      <c r="E1" s="25"/>
      <c r="F1" s="25"/>
      <c r="G1" s="387" t="s">
        <v>225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386" t="str">
        <f>山形市・上山市!B2</f>
        <v>2023年4月1日現在</v>
      </c>
      <c r="C2" s="386"/>
      <c r="D2" s="386"/>
      <c r="E2" s="386"/>
      <c r="F2" s="12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R16+R22+R31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14" customFormat="1" ht="14.25" thickBot="1" x14ac:dyDescent="0.2">
      <c r="A10" s="503" t="s">
        <v>12</v>
      </c>
      <c r="B10" s="504"/>
      <c r="C10" s="107" t="s">
        <v>13</v>
      </c>
      <c r="D10" s="108"/>
      <c r="E10" s="109"/>
      <c r="F10" s="110" t="s">
        <v>14</v>
      </c>
      <c r="G10" s="108"/>
      <c r="H10" s="109"/>
      <c r="I10" s="110" t="s">
        <v>15</v>
      </c>
      <c r="J10" s="108"/>
      <c r="K10" s="109"/>
      <c r="L10" s="110" t="s">
        <v>16</v>
      </c>
      <c r="M10" s="108"/>
      <c r="N10" s="109"/>
      <c r="O10" s="111" t="s">
        <v>17</v>
      </c>
      <c r="P10" s="112"/>
      <c r="Q10" s="112"/>
      <c r="R10" s="113"/>
    </row>
    <row r="11" spans="1:18" s="114" customFormat="1" x14ac:dyDescent="0.15">
      <c r="A11" s="505"/>
      <c r="B11" s="506"/>
      <c r="C11" s="115" t="s">
        <v>18</v>
      </c>
      <c r="D11" s="116" t="s">
        <v>228</v>
      </c>
      <c r="E11" s="117" t="s">
        <v>147</v>
      </c>
      <c r="F11" s="115" t="s">
        <v>18</v>
      </c>
      <c r="G11" s="116" t="s">
        <v>228</v>
      </c>
      <c r="H11" s="117" t="s">
        <v>147</v>
      </c>
      <c r="I11" s="115" t="s">
        <v>18</v>
      </c>
      <c r="J11" s="116" t="s">
        <v>228</v>
      </c>
      <c r="K11" s="117" t="s">
        <v>147</v>
      </c>
      <c r="L11" s="115" t="s">
        <v>18</v>
      </c>
      <c r="M11" s="116" t="s">
        <v>228</v>
      </c>
      <c r="N11" s="117" t="s">
        <v>147</v>
      </c>
      <c r="O11" s="115" t="s">
        <v>20</v>
      </c>
      <c r="P11" s="118" t="s">
        <v>18</v>
      </c>
      <c r="Q11" s="116" t="s">
        <v>228</v>
      </c>
      <c r="R11" s="117" t="s">
        <v>147</v>
      </c>
    </row>
    <row r="12" spans="1:18" s="114" customFormat="1" x14ac:dyDescent="0.15">
      <c r="A12" s="514" t="s">
        <v>336</v>
      </c>
      <c r="B12" s="119"/>
      <c r="C12" s="271" t="s">
        <v>102</v>
      </c>
      <c r="D12" s="155">
        <v>3350</v>
      </c>
      <c r="E12" s="141"/>
      <c r="F12" s="271" t="s">
        <v>103</v>
      </c>
      <c r="G12" s="155">
        <v>1700</v>
      </c>
      <c r="H12" s="141"/>
      <c r="I12" s="271" t="s">
        <v>102</v>
      </c>
      <c r="J12" s="155">
        <v>950</v>
      </c>
      <c r="K12" s="141"/>
      <c r="L12" s="276" t="s">
        <v>104</v>
      </c>
      <c r="M12" s="155">
        <v>5400</v>
      </c>
      <c r="N12" s="141"/>
      <c r="O12" s="120" t="s">
        <v>26</v>
      </c>
      <c r="P12" s="271" t="s">
        <v>102</v>
      </c>
      <c r="Q12" s="155">
        <v>300</v>
      </c>
      <c r="R12" s="141"/>
    </row>
    <row r="13" spans="1:18" s="114" customFormat="1" x14ac:dyDescent="0.15">
      <c r="A13" s="515"/>
      <c r="B13" s="119"/>
      <c r="C13" s="271" t="s">
        <v>106</v>
      </c>
      <c r="D13" s="268">
        <v>4150</v>
      </c>
      <c r="E13" s="141"/>
      <c r="F13" s="273" t="s">
        <v>105</v>
      </c>
      <c r="G13" s="268">
        <v>2100</v>
      </c>
      <c r="H13" s="141"/>
      <c r="I13" s="271" t="s">
        <v>106</v>
      </c>
      <c r="J13" s="268">
        <v>350</v>
      </c>
      <c r="K13" s="149"/>
      <c r="L13" s="277"/>
      <c r="M13" s="268"/>
      <c r="N13" s="149"/>
      <c r="O13" s="120" t="s">
        <v>26</v>
      </c>
      <c r="P13" s="271" t="s">
        <v>106</v>
      </c>
      <c r="Q13" s="268">
        <v>200</v>
      </c>
      <c r="R13" s="149"/>
    </row>
    <row r="14" spans="1:18" s="114" customFormat="1" ht="14.25" thickBot="1" x14ac:dyDescent="0.2">
      <c r="A14" s="515"/>
      <c r="B14" s="119"/>
      <c r="C14" s="271" t="s">
        <v>107</v>
      </c>
      <c r="D14" s="155">
        <v>3800</v>
      </c>
      <c r="E14" s="141"/>
      <c r="F14" s="271" t="s">
        <v>288</v>
      </c>
      <c r="G14" s="155">
        <v>150</v>
      </c>
      <c r="H14" s="141"/>
      <c r="I14" s="271" t="s">
        <v>107</v>
      </c>
      <c r="J14" s="155">
        <v>550</v>
      </c>
      <c r="K14" s="149"/>
      <c r="L14" s="276"/>
      <c r="M14" s="155"/>
      <c r="N14" s="149"/>
      <c r="O14" s="120" t="s">
        <v>26</v>
      </c>
      <c r="P14" s="271" t="s">
        <v>107</v>
      </c>
      <c r="Q14" s="155">
        <v>250</v>
      </c>
      <c r="R14" s="149"/>
    </row>
    <row r="15" spans="1:18" s="114" customFormat="1" ht="14.25" thickBot="1" x14ac:dyDescent="0.2">
      <c r="A15" s="515"/>
      <c r="B15" s="364"/>
      <c r="C15" s="366" t="s">
        <v>38</v>
      </c>
      <c r="D15" s="269">
        <f>SUM(D12:D14)</f>
        <v>11300</v>
      </c>
      <c r="E15" s="367">
        <f>SUM(E12:E14)</f>
        <v>0</v>
      </c>
      <c r="F15" s="272" t="s">
        <v>38</v>
      </c>
      <c r="G15" s="269">
        <f>SUM(G12:G14)</f>
        <v>3950</v>
      </c>
      <c r="H15" s="367">
        <f>SUM(H12:H14)</f>
        <v>0</v>
      </c>
      <c r="I15" s="272" t="s">
        <v>38</v>
      </c>
      <c r="J15" s="269">
        <f>SUM(J12:J14)</f>
        <v>1850</v>
      </c>
      <c r="K15" s="367">
        <f>SUM(K12:K14)</f>
        <v>0</v>
      </c>
      <c r="L15" s="272" t="s">
        <v>38</v>
      </c>
      <c r="M15" s="269">
        <f>SUM(M12:M13)</f>
        <v>5400</v>
      </c>
      <c r="N15" s="367">
        <f>SUM(N12:N14)</f>
        <v>0</v>
      </c>
      <c r="O15" s="123"/>
      <c r="P15" s="274" t="s">
        <v>38</v>
      </c>
      <c r="Q15" s="269">
        <f>SUM(Q10:Q14)</f>
        <v>750</v>
      </c>
      <c r="R15" s="367">
        <f>SUM(R12:R14)</f>
        <v>0</v>
      </c>
    </row>
    <row r="16" spans="1:18" s="114" customFormat="1" x14ac:dyDescent="0.15">
      <c r="A16" s="516"/>
      <c r="B16" s="124"/>
      <c r="C16" s="125"/>
      <c r="D16" s="105"/>
      <c r="E16" s="105"/>
      <c r="F16" s="125"/>
      <c r="G16" s="105"/>
      <c r="H16" s="105"/>
      <c r="I16" s="125"/>
      <c r="J16" s="105"/>
      <c r="K16" s="105"/>
      <c r="L16" s="125"/>
      <c r="M16" s="105"/>
      <c r="N16" s="105"/>
      <c r="O16" s="126"/>
      <c r="P16" s="127" t="s">
        <v>39</v>
      </c>
      <c r="Q16" s="128"/>
      <c r="R16" s="150">
        <f>SUM(E15+H15+K15+N15+R15)</f>
        <v>0</v>
      </c>
    </row>
    <row r="17" spans="1:18" s="114" customFormat="1" ht="11.25" customHeight="1" thickBot="1" x14ac:dyDescent="0.2"/>
    <row r="18" spans="1:18" s="114" customFormat="1" x14ac:dyDescent="0.15">
      <c r="A18" s="501" t="s">
        <v>12</v>
      </c>
      <c r="B18" s="502"/>
      <c r="C18" s="115" t="s">
        <v>18</v>
      </c>
      <c r="D18" s="116" t="s">
        <v>228</v>
      </c>
      <c r="E18" s="117" t="s">
        <v>147</v>
      </c>
      <c r="F18" s="115" t="s">
        <v>18</v>
      </c>
      <c r="G18" s="116" t="s">
        <v>228</v>
      </c>
      <c r="H18" s="117" t="s">
        <v>147</v>
      </c>
      <c r="I18" s="115" t="s">
        <v>18</v>
      </c>
      <c r="J18" s="116" t="s">
        <v>228</v>
      </c>
      <c r="K18" s="117" t="s">
        <v>147</v>
      </c>
      <c r="L18" s="115" t="s">
        <v>18</v>
      </c>
      <c r="M18" s="116" t="s">
        <v>228</v>
      </c>
      <c r="N18" s="117" t="s">
        <v>147</v>
      </c>
      <c r="O18" s="115" t="s">
        <v>20</v>
      </c>
      <c r="P18" s="118" t="s">
        <v>18</v>
      </c>
      <c r="Q18" s="116" t="s">
        <v>228</v>
      </c>
      <c r="R18" s="117" t="s">
        <v>147</v>
      </c>
    </row>
    <row r="19" spans="1:18" s="114" customFormat="1" x14ac:dyDescent="0.15">
      <c r="A19" s="507" t="s">
        <v>108</v>
      </c>
      <c r="B19" s="119"/>
      <c r="C19" s="271" t="s">
        <v>152</v>
      </c>
      <c r="D19" s="102">
        <v>3400</v>
      </c>
      <c r="E19" s="141"/>
      <c r="F19" s="271" t="s">
        <v>207</v>
      </c>
      <c r="G19" s="102">
        <v>700</v>
      </c>
      <c r="H19" s="141"/>
      <c r="I19" s="271" t="s">
        <v>152</v>
      </c>
      <c r="J19" s="102">
        <v>150</v>
      </c>
      <c r="K19" s="141"/>
      <c r="L19" s="278" t="s">
        <v>152</v>
      </c>
      <c r="M19" s="195">
        <v>650</v>
      </c>
      <c r="N19" s="141"/>
      <c r="O19" s="120" t="s">
        <v>26</v>
      </c>
      <c r="P19" s="271" t="s">
        <v>216</v>
      </c>
      <c r="Q19" s="102">
        <v>100</v>
      </c>
      <c r="R19" s="141"/>
    </row>
    <row r="20" spans="1:18" s="114" customFormat="1" ht="14.25" thickBot="1" x14ac:dyDescent="0.2">
      <c r="A20" s="508"/>
      <c r="B20" s="129"/>
      <c r="C20" s="273" t="s">
        <v>109</v>
      </c>
      <c r="D20" s="104">
        <v>2200</v>
      </c>
      <c r="E20" s="164"/>
      <c r="F20" s="275" t="s">
        <v>208</v>
      </c>
      <c r="G20" s="104">
        <v>600</v>
      </c>
      <c r="H20" s="164"/>
      <c r="I20" s="273" t="s">
        <v>109</v>
      </c>
      <c r="J20" s="104">
        <v>500</v>
      </c>
      <c r="K20" s="164"/>
      <c r="L20" s="279" t="s">
        <v>207</v>
      </c>
      <c r="M20" s="196">
        <v>1200</v>
      </c>
      <c r="N20" s="164"/>
      <c r="O20" s="121"/>
      <c r="P20" s="273" t="s">
        <v>215</v>
      </c>
      <c r="Q20" s="104">
        <v>100</v>
      </c>
      <c r="R20" s="164"/>
    </row>
    <row r="21" spans="1:18" s="114" customFormat="1" ht="14.25" thickBot="1" x14ac:dyDescent="0.2">
      <c r="A21" s="508"/>
      <c r="B21" s="364"/>
      <c r="C21" s="366" t="s">
        <v>38</v>
      </c>
      <c r="D21" s="270">
        <f>SUM(D19:D20)</f>
        <v>5600</v>
      </c>
      <c r="E21" s="367">
        <f>SUM(E19:E20)</f>
        <v>0</v>
      </c>
      <c r="F21" s="272" t="s">
        <v>38</v>
      </c>
      <c r="G21" s="270">
        <f>SUM(G19:G20)</f>
        <v>1300</v>
      </c>
      <c r="H21" s="367">
        <f>SUM(H19:H20)</f>
        <v>0</v>
      </c>
      <c r="I21" s="272" t="s">
        <v>38</v>
      </c>
      <c r="J21" s="270">
        <f>SUM(J19:J20)</f>
        <v>650</v>
      </c>
      <c r="K21" s="367">
        <f>SUM(K19:K20)</f>
        <v>0</v>
      </c>
      <c r="L21" s="272" t="s">
        <v>38</v>
      </c>
      <c r="M21" s="270">
        <f>SUM(M19:M20)</f>
        <v>1850</v>
      </c>
      <c r="N21" s="367">
        <f>SUM(N19:N20)</f>
        <v>0</v>
      </c>
      <c r="O21" s="123"/>
      <c r="P21" s="274" t="s">
        <v>38</v>
      </c>
      <c r="Q21" s="270">
        <f>SUM(Q18:Q20)</f>
        <v>200</v>
      </c>
      <c r="R21" s="367">
        <f>SUM(R19:R20)</f>
        <v>0</v>
      </c>
    </row>
    <row r="22" spans="1:18" s="114" customFormat="1" x14ac:dyDescent="0.15">
      <c r="A22" s="509"/>
      <c r="B22" s="124"/>
      <c r="C22" s="125"/>
      <c r="D22" s="105"/>
      <c r="E22" s="105"/>
      <c r="F22" s="125"/>
      <c r="G22" s="105"/>
      <c r="H22" s="105"/>
      <c r="I22" s="125"/>
      <c r="J22" s="105"/>
      <c r="K22" s="105"/>
      <c r="L22" s="125"/>
      <c r="M22" s="105"/>
      <c r="N22" s="105"/>
      <c r="O22" s="126"/>
      <c r="P22" s="127" t="s">
        <v>39</v>
      </c>
      <c r="Q22" s="128"/>
      <c r="R22" s="150">
        <f>SUM(E21+H21+K21+N21+R21)</f>
        <v>0</v>
      </c>
    </row>
    <row r="23" spans="1:18" s="114" customFormat="1" ht="11.25" customHeight="1" thickBot="1" x14ac:dyDescent="0.2">
      <c r="C23" s="130"/>
      <c r="D23" s="130"/>
      <c r="F23" s="130"/>
      <c r="G23" s="130"/>
      <c r="I23" s="130"/>
      <c r="J23" s="130"/>
      <c r="L23" s="130"/>
      <c r="M23" s="130"/>
      <c r="O23" s="130"/>
      <c r="P23" s="130"/>
      <c r="Q23" s="130"/>
    </row>
    <row r="24" spans="1:18" s="114" customFormat="1" x14ac:dyDescent="0.15">
      <c r="A24" s="501" t="s">
        <v>12</v>
      </c>
      <c r="B24" s="502"/>
      <c r="C24" s="115" t="s">
        <v>18</v>
      </c>
      <c r="D24" s="116" t="s">
        <v>228</v>
      </c>
      <c r="E24" s="117" t="s">
        <v>147</v>
      </c>
      <c r="F24" s="115" t="s">
        <v>18</v>
      </c>
      <c r="G24" s="116" t="s">
        <v>228</v>
      </c>
      <c r="H24" s="117" t="s">
        <v>147</v>
      </c>
      <c r="I24" s="115" t="s">
        <v>18</v>
      </c>
      <c r="J24" s="116" t="s">
        <v>228</v>
      </c>
      <c r="K24" s="117" t="s">
        <v>147</v>
      </c>
      <c r="L24" s="115" t="s">
        <v>18</v>
      </c>
      <c r="M24" s="116" t="s">
        <v>228</v>
      </c>
      <c r="N24" s="117" t="s">
        <v>147</v>
      </c>
      <c r="O24" s="115" t="s">
        <v>20</v>
      </c>
      <c r="P24" s="118" t="s">
        <v>18</v>
      </c>
      <c r="Q24" s="116" t="s">
        <v>228</v>
      </c>
      <c r="R24" s="117" t="s">
        <v>147</v>
      </c>
    </row>
    <row r="25" spans="1:18" s="114" customFormat="1" x14ac:dyDescent="0.15">
      <c r="A25" s="510" t="s">
        <v>110</v>
      </c>
      <c r="B25" s="267" t="s">
        <v>111</v>
      </c>
      <c r="C25" s="271" t="s">
        <v>112</v>
      </c>
      <c r="D25" s="102">
        <v>1950</v>
      </c>
      <c r="E25" s="141"/>
      <c r="F25" s="276" t="s">
        <v>112</v>
      </c>
      <c r="G25" s="102">
        <v>900</v>
      </c>
      <c r="H25" s="141"/>
      <c r="I25" s="276"/>
      <c r="J25" s="102"/>
      <c r="K25" s="131"/>
      <c r="L25" s="280" t="s">
        <v>155</v>
      </c>
      <c r="M25" s="195">
        <v>750</v>
      </c>
      <c r="N25" s="141"/>
      <c r="O25" s="120"/>
      <c r="P25" s="283"/>
      <c r="Q25" s="102"/>
      <c r="R25" s="141"/>
    </row>
    <row r="26" spans="1:18" s="114" customFormat="1" x14ac:dyDescent="0.15">
      <c r="A26" s="511"/>
      <c r="B26" s="267" t="s">
        <v>111</v>
      </c>
      <c r="C26" s="271" t="s">
        <v>113</v>
      </c>
      <c r="D26" s="102">
        <v>1750</v>
      </c>
      <c r="E26" s="141"/>
      <c r="F26" s="276" t="s">
        <v>113</v>
      </c>
      <c r="G26" s="102">
        <v>300</v>
      </c>
      <c r="H26" s="141"/>
      <c r="I26" s="276"/>
      <c r="J26" s="102"/>
      <c r="K26" s="131"/>
      <c r="L26" s="281" t="s">
        <v>153</v>
      </c>
      <c r="M26" s="195">
        <v>550</v>
      </c>
      <c r="N26" s="141"/>
      <c r="O26" s="120" t="s">
        <v>158</v>
      </c>
      <c r="P26" s="283" t="s">
        <v>167</v>
      </c>
      <c r="Q26" s="102">
        <v>150</v>
      </c>
      <c r="R26" s="141"/>
    </row>
    <row r="27" spans="1:18" s="114" customFormat="1" x14ac:dyDescent="0.15">
      <c r="A27" s="511"/>
      <c r="B27" s="267" t="s">
        <v>111</v>
      </c>
      <c r="C27" s="271" t="s">
        <v>114</v>
      </c>
      <c r="D27" s="102">
        <v>1050</v>
      </c>
      <c r="E27" s="141"/>
      <c r="F27" s="276"/>
      <c r="G27" s="102"/>
      <c r="H27" s="149"/>
      <c r="I27" s="276"/>
      <c r="J27" s="102"/>
      <c r="K27" s="131"/>
      <c r="L27" s="276"/>
      <c r="M27" s="102"/>
      <c r="N27" s="149"/>
      <c r="O27" s="120"/>
      <c r="P27" s="271"/>
      <c r="Q27" s="102"/>
      <c r="R27" s="149"/>
    </row>
    <row r="28" spans="1:18" s="114" customFormat="1" x14ac:dyDescent="0.15">
      <c r="A28" s="511"/>
      <c r="B28" s="267" t="s">
        <v>115</v>
      </c>
      <c r="C28" s="271" t="s">
        <v>345</v>
      </c>
      <c r="D28" s="102">
        <v>1600</v>
      </c>
      <c r="E28" s="141"/>
      <c r="F28" s="276" t="s">
        <v>347</v>
      </c>
      <c r="G28" s="102">
        <v>300</v>
      </c>
      <c r="H28" s="141"/>
      <c r="I28" s="276"/>
      <c r="J28" s="102"/>
      <c r="K28" s="131"/>
      <c r="L28" s="276" t="s">
        <v>116</v>
      </c>
      <c r="M28" s="102">
        <v>700</v>
      </c>
      <c r="N28" s="141"/>
      <c r="O28" s="120" t="s">
        <v>158</v>
      </c>
      <c r="P28" s="271" t="s">
        <v>346</v>
      </c>
      <c r="Q28" s="102">
        <v>50</v>
      </c>
      <c r="R28" s="149"/>
    </row>
    <row r="29" spans="1:18" s="114" customFormat="1" ht="14.25" thickBot="1" x14ac:dyDescent="0.2">
      <c r="A29" s="511"/>
      <c r="B29" s="363" t="s">
        <v>115</v>
      </c>
      <c r="C29" s="273" t="s">
        <v>211</v>
      </c>
      <c r="D29" s="104">
        <v>650</v>
      </c>
      <c r="E29" s="164"/>
      <c r="F29" s="277" t="s">
        <v>171</v>
      </c>
      <c r="G29" s="132" t="s">
        <v>172</v>
      </c>
      <c r="H29" s="153"/>
      <c r="I29" s="277"/>
      <c r="J29" s="104"/>
      <c r="K29" s="133"/>
      <c r="L29" s="282" t="s">
        <v>209</v>
      </c>
      <c r="M29" s="132" t="s">
        <v>210</v>
      </c>
      <c r="N29" s="164"/>
      <c r="O29" s="121"/>
      <c r="P29" s="273"/>
      <c r="Q29" s="104"/>
      <c r="R29" s="153"/>
    </row>
    <row r="30" spans="1:18" s="114" customFormat="1" ht="14.25" thickBot="1" x14ac:dyDescent="0.2">
      <c r="A30" s="512"/>
      <c r="B30" s="365"/>
      <c r="C30" s="366" t="s">
        <v>38</v>
      </c>
      <c r="D30" s="269">
        <f>SUM(D25:D29)</f>
        <v>7000</v>
      </c>
      <c r="E30" s="367">
        <f>SUM(E25:E29)</f>
        <v>0</v>
      </c>
      <c r="F30" s="272" t="s">
        <v>38</v>
      </c>
      <c r="G30" s="270">
        <f>SUM(G25:G29)</f>
        <v>1500</v>
      </c>
      <c r="H30" s="367">
        <f>SUM(H25:H29)</f>
        <v>0</v>
      </c>
      <c r="I30" s="272"/>
      <c r="J30" s="270"/>
      <c r="K30" s="368"/>
      <c r="L30" s="272" t="s">
        <v>38</v>
      </c>
      <c r="M30" s="270">
        <f>SUM(M25:M29)</f>
        <v>2000</v>
      </c>
      <c r="N30" s="367">
        <f>SUM(N25:N29)</f>
        <v>0</v>
      </c>
      <c r="O30" s="122"/>
      <c r="P30" s="274" t="s">
        <v>164</v>
      </c>
      <c r="Q30" s="270">
        <f>SUM(Q25:Q29)</f>
        <v>200</v>
      </c>
      <c r="R30" s="367">
        <f>SUM(R25:R29)</f>
        <v>0</v>
      </c>
    </row>
    <row r="31" spans="1:18" s="114" customFormat="1" x14ac:dyDescent="0.15">
      <c r="A31" s="513"/>
      <c r="B31" s="134"/>
      <c r="C31" s="125"/>
      <c r="D31" s="105"/>
      <c r="E31" s="105"/>
      <c r="F31" s="125"/>
      <c r="G31" s="105"/>
      <c r="H31" s="105"/>
      <c r="I31" s="125"/>
      <c r="J31" s="105"/>
      <c r="K31" s="105"/>
      <c r="L31" s="125"/>
      <c r="M31" s="105"/>
      <c r="N31" s="105"/>
      <c r="O31" s="135"/>
      <c r="P31" s="127" t="s">
        <v>39</v>
      </c>
      <c r="Q31" s="128"/>
      <c r="R31" s="180">
        <f>SUM(E30+H30+N30+R30)</f>
        <v>0</v>
      </c>
    </row>
    <row r="32" spans="1:18" s="114" customFormat="1" x14ac:dyDescent="0.15">
      <c r="B32" s="249" t="s">
        <v>82</v>
      </c>
    </row>
    <row r="33" spans="2:18" s="114" customFormat="1" x14ac:dyDescent="0.15">
      <c r="B33" s="250" t="s">
        <v>334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2:18" s="114" customFormat="1" x14ac:dyDescent="0.15">
      <c r="B34" s="250" t="s">
        <v>340</v>
      </c>
      <c r="C34" s="136"/>
      <c r="D34" s="136"/>
      <c r="E34" s="136"/>
      <c r="F34" s="136"/>
      <c r="G34" s="136"/>
      <c r="H34" s="136"/>
      <c r="I34" s="136"/>
      <c r="J34" s="136"/>
    </row>
    <row r="35" spans="2:18" s="114" customFormat="1" x14ac:dyDescent="0.15">
      <c r="B35" s="249" t="s">
        <v>341</v>
      </c>
    </row>
    <row r="36" spans="2:18" s="114" customFormat="1" x14ac:dyDescent="0.15"/>
    <row r="37" spans="2:18" s="114" customFormat="1" x14ac:dyDescent="0.15"/>
    <row r="38" spans="2:18" s="114" customFormat="1" x14ac:dyDescent="0.15"/>
  </sheetData>
  <mergeCells count="29">
    <mergeCell ref="A19:A22"/>
    <mergeCell ref="A24:B24"/>
    <mergeCell ref="A25:A31"/>
    <mergeCell ref="A12:A16"/>
    <mergeCell ref="L7:M7"/>
    <mergeCell ref="A8:B8"/>
    <mergeCell ref="C8:G8"/>
    <mergeCell ref="H8:I8"/>
    <mergeCell ref="J8:K8"/>
    <mergeCell ref="G1:L2"/>
    <mergeCell ref="B2:E2"/>
    <mergeCell ref="E5:G5"/>
    <mergeCell ref="H5:I5"/>
    <mergeCell ref="A18:B18"/>
    <mergeCell ref="A10:B11"/>
    <mergeCell ref="L5:M5"/>
    <mergeCell ref="L8:M8"/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</mergeCells>
  <phoneticPr fontId="2"/>
  <conditionalFormatting sqref="E12:E15 E19:E21 E25:E30 H12:H15 H19:H21 H25:H30 K12:K15 K19:K21 N12:N15 N19:N21 N25:N30 R12:R15 R19:R21 R25:R30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117</v>
      </c>
      <c r="B1" s="25"/>
      <c r="C1" s="25"/>
      <c r="D1" s="25"/>
      <c r="E1" s="25"/>
      <c r="F1" s="25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386" t="str">
        <f>山形市・上山市!B2</f>
        <v>2023年4月1日現在</v>
      </c>
      <c r="C2" s="386"/>
      <c r="D2" s="386"/>
      <c r="E2" s="386"/>
      <c r="F2" s="12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51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R15+R23</f>
        <v>0</v>
      </c>
      <c r="M8" s="429"/>
      <c r="N8" s="8" t="s">
        <v>11</v>
      </c>
      <c r="O8" s="445"/>
      <c r="P8" s="445"/>
      <c r="Q8" s="445"/>
      <c r="R8" s="446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76" t="s">
        <v>12</v>
      </c>
      <c r="B10" s="488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520"/>
      <c r="B11" s="521"/>
      <c r="C11" s="40" t="s">
        <v>18</v>
      </c>
      <c r="D11" s="41" t="s">
        <v>228</v>
      </c>
      <c r="E11" s="42" t="s">
        <v>147</v>
      </c>
      <c r="F11" s="40" t="s">
        <v>18</v>
      </c>
      <c r="G11" s="41" t="s">
        <v>228</v>
      </c>
      <c r="H11" s="42" t="s">
        <v>147</v>
      </c>
      <c r="I11" s="40" t="s">
        <v>18</v>
      </c>
      <c r="J11" s="41" t="s">
        <v>228</v>
      </c>
      <c r="K11" s="42" t="s">
        <v>147</v>
      </c>
      <c r="L11" s="40" t="s">
        <v>18</v>
      </c>
      <c r="M11" s="41" t="s">
        <v>228</v>
      </c>
      <c r="N11" s="42" t="s">
        <v>147</v>
      </c>
      <c r="O11" s="40" t="s">
        <v>20</v>
      </c>
      <c r="P11" s="43" t="s">
        <v>18</v>
      </c>
      <c r="Q11" s="41" t="s">
        <v>228</v>
      </c>
      <c r="R11" s="42" t="s">
        <v>147</v>
      </c>
    </row>
    <row r="12" spans="1:18" s="16" customFormat="1" x14ac:dyDescent="0.15">
      <c r="A12" s="473" t="s">
        <v>118</v>
      </c>
      <c r="B12" s="89"/>
      <c r="C12" s="255" t="s">
        <v>222</v>
      </c>
      <c r="D12" s="284">
        <v>3100</v>
      </c>
      <c r="E12" s="141"/>
      <c r="F12" s="256" t="s">
        <v>119</v>
      </c>
      <c r="G12" s="3">
        <v>1350</v>
      </c>
      <c r="H12" s="141"/>
      <c r="I12" s="256"/>
      <c r="J12" s="285"/>
      <c r="K12" s="57"/>
      <c r="L12" s="256" t="s">
        <v>154</v>
      </c>
      <c r="M12" s="285">
        <v>2800</v>
      </c>
      <c r="N12" s="141"/>
      <c r="O12" s="45" t="s">
        <v>158</v>
      </c>
      <c r="P12" s="252" t="s">
        <v>159</v>
      </c>
      <c r="Q12" s="285">
        <v>150</v>
      </c>
      <c r="R12" s="141"/>
    </row>
    <row r="13" spans="1:18" s="16" customFormat="1" ht="14.25" thickBot="1" x14ac:dyDescent="0.2">
      <c r="A13" s="522"/>
      <c r="B13" s="89"/>
      <c r="C13" s="260" t="s">
        <v>120</v>
      </c>
      <c r="D13" s="285">
        <v>1100</v>
      </c>
      <c r="E13" s="141"/>
      <c r="F13" s="258"/>
      <c r="G13" s="13"/>
      <c r="H13" s="145"/>
      <c r="I13" s="258"/>
      <c r="J13" s="284"/>
      <c r="K13" s="27"/>
      <c r="L13" s="258"/>
      <c r="M13" s="284"/>
      <c r="N13" s="145"/>
      <c r="O13" s="47" t="s">
        <v>158</v>
      </c>
      <c r="P13" s="255" t="s">
        <v>160</v>
      </c>
      <c r="Q13" s="284">
        <v>100</v>
      </c>
      <c r="R13" s="141"/>
    </row>
    <row r="14" spans="1:18" s="16" customFormat="1" ht="14.25" thickBot="1" x14ac:dyDescent="0.2">
      <c r="A14" s="520"/>
      <c r="B14" s="353"/>
      <c r="C14" s="254" t="s">
        <v>38</v>
      </c>
      <c r="D14" s="251">
        <f>SUM(D12:D13)</f>
        <v>4200</v>
      </c>
      <c r="E14" s="337">
        <f>SUM(E12:E13)</f>
        <v>0</v>
      </c>
      <c r="F14" s="257" t="s">
        <v>38</v>
      </c>
      <c r="G14" s="15">
        <f>SUM(G12:G13)</f>
        <v>1350</v>
      </c>
      <c r="H14" s="337">
        <f>SUM(H12:H13)</f>
        <v>0</v>
      </c>
      <c r="I14" s="257"/>
      <c r="J14" s="251"/>
      <c r="K14" s="362"/>
      <c r="L14" s="257" t="s">
        <v>38</v>
      </c>
      <c r="M14" s="251">
        <f>SUM(M12:M13)</f>
        <v>2800</v>
      </c>
      <c r="N14" s="337">
        <f>SUM(N12:N13)</f>
        <v>0</v>
      </c>
      <c r="O14" s="50"/>
      <c r="P14" s="253" t="s">
        <v>164</v>
      </c>
      <c r="Q14" s="251">
        <f>SUM(Q12:Q13)</f>
        <v>250</v>
      </c>
      <c r="R14" s="337">
        <f>SUM(R12:R13)</f>
        <v>0</v>
      </c>
    </row>
    <row r="15" spans="1:18" s="16" customFormat="1" x14ac:dyDescent="0.15">
      <c r="A15" s="523"/>
      <c r="B15" s="82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39</v>
      </c>
      <c r="Q15" s="55"/>
      <c r="R15" s="147">
        <f>SUM(E14+H14+N14+R14)</f>
        <v>0</v>
      </c>
    </row>
    <row r="16" spans="1:18" s="16" customFormat="1" ht="11.25" customHeight="1" thickBot="1" x14ac:dyDescent="0.2">
      <c r="A16" s="56"/>
      <c r="B16" s="56"/>
    </row>
    <row r="17" spans="1:18" s="16" customFormat="1" x14ac:dyDescent="0.15">
      <c r="A17" s="518" t="s">
        <v>12</v>
      </c>
      <c r="B17" s="519"/>
      <c r="C17" s="40" t="s">
        <v>18</v>
      </c>
      <c r="D17" s="41" t="s">
        <v>228</v>
      </c>
      <c r="E17" s="42" t="s">
        <v>147</v>
      </c>
      <c r="F17" s="40" t="s">
        <v>18</v>
      </c>
      <c r="G17" s="41" t="s">
        <v>228</v>
      </c>
      <c r="H17" s="42" t="s">
        <v>147</v>
      </c>
      <c r="I17" s="40" t="s">
        <v>18</v>
      </c>
      <c r="J17" s="41" t="s">
        <v>228</v>
      </c>
      <c r="K17" s="42" t="s">
        <v>147</v>
      </c>
      <c r="L17" s="40" t="s">
        <v>18</v>
      </c>
      <c r="M17" s="41" t="s">
        <v>228</v>
      </c>
      <c r="N17" s="42" t="s">
        <v>147</v>
      </c>
      <c r="O17" s="40" t="s">
        <v>20</v>
      </c>
      <c r="P17" s="43" t="s">
        <v>18</v>
      </c>
      <c r="Q17" s="41" t="s">
        <v>228</v>
      </c>
      <c r="R17" s="42" t="s">
        <v>147</v>
      </c>
    </row>
    <row r="18" spans="1:18" s="16" customFormat="1" x14ac:dyDescent="0.15">
      <c r="A18" s="480" t="s">
        <v>121</v>
      </c>
      <c r="B18" s="261" t="s">
        <v>122</v>
      </c>
      <c r="C18" s="252" t="s">
        <v>239</v>
      </c>
      <c r="D18" s="285">
        <v>3950</v>
      </c>
      <c r="E18" s="141"/>
      <c r="F18" s="256" t="s">
        <v>123</v>
      </c>
      <c r="G18" s="3">
        <v>400</v>
      </c>
      <c r="H18" s="141"/>
      <c r="I18" s="256"/>
      <c r="J18" s="285"/>
      <c r="K18" s="57"/>
      <c r="L18" s="288" t="s">
        <v>238</v>
      </c>
      <c r="M18" s="286">
        <v>1000</v>
      </c>
      <c r="N18" s="141"/>
      <c r="O18" s="45"/>
      <c r="P18" s="252"/>
      <c r="Q18" s="285"/>
      <c r="R18" s="141"/>
    </row>
    <row r="19" spans="1:18" s="16" customFormat="1" x14ac:dyDescent="0.15">
      <c r="A19" s="481"/>
      <c r="B19" s="261" t="s">
        <v>124</v>
      </c>
      <c r="C19" s="255" t="s">
        <v>125</v>
      </c>
      <c r="D19" s="284">
        <v>2400</v>
      </c>
      <c r="E19" s="141"/>
      <c r="F19" s="258" t="s">
        <v>126</v>
      </c>
      <c r="G19" s="284">
        <v>400</v>
      </c>
      <c r="H19" s="141"/>
      <c r="I19" s="258"/>
      <c r="J19" s="284"/>
      <c r="K19" s="27"/>
      <c r="L19" s="258"/>
      <c r="M19" s="284"/>
      <c r="N19" s="145"/>
      <c r="O19" s="45" t="s">
        <v>158</v>
      </c>
      <c r="P19" s="252" t="s">
        <v>168</v>
      </c>
      <c r="Q19" s="285">
        <v>50</v>
      </c>
      <c r="R19" s="145"/>
    </row>
    <row r="20" spans="1:18" s="16" customFormat="1" x14ac:dyDescent="0.15">
      <c r="A20" s="481"/>
      <c r="B20" s="261" t="s">
        <v>127</v>
      </c>
      <c r="C20" s="252" t="s">
        <v>128</v>
      </c>
      <c r="D20" s="285">
        <v>750</v>
      </c>
      <c r="E20" s="141"/>
      <c r="F20" s="256"/>
      <c r="G20" s="285"/>
      <c r="H20" s="141"/>
      <c r="I20" s="256"/>
      <c r="J20" s="285"/>
      <c r="K20" s="14"/>
      <c r="L20" s="259" t="s">
        <v>129</v>
      </c>
      <c r="M20" s="381" t="s">
        <v>339</v>
      </c>
      <c r="N20" s="141"/>
      <c r="O20" s="58"/>
      <c r="P20" s="252"/>
      <c r="Q20" s="285"/>
      <c r="R20" s="145"/>
    </row>
    <row r="21" spans="1:18" s="16" customFormat="1" ht="14.25" thickBot="1" x14ac:dyDescent="0.2">
      <c r="A21" s="481"/>
      <c r="B21" s="248" t="s">
        <v>127</v>
      </c>
      <c r="C21" s="255" t="s">
        <v>130</v>
      </c>
      <c r="D21" s="284">
        <v>1150</v>
      </c>
      <c r="E21" s="164"/>
      <c r="F21" s="258"/>
      <c r="G21" s="284"/>
      <c r="H21" s="162"/>
      <c r="I21" s="258"/>
      <c r="J21" s="284"/>
      <c r="K21" s="27"/>
      <c r="L21" s="258"/>
      <c r="M21" s="284"/>
      <c r="N21" s="162"/>
      <c r="O21" s="166"/>
      <c r="P21" s="255"/>
      <c r="Q21" s="284"/>
      <c r="R21" s="162"/>
    </row>
    <row r="22" spans="1:18" s="16" customFormat="1" ht="14.25" thickBot="1" x14ac:dyDescent="0.2">
      <c r="A22" s="481"/>
      <c r="B22" s="353"/>
      <c r="C22" s="254" t="s">
        <v>38</v>
      </c>
      <c r="D22" s="251">
        <f>SUM(D18:D21)</f>
        <v>8250</v>
      </c>
      <c r="E22" s="337">
        <f>SUM(E18:E21)</f>
        <v>0</v>
      </c>
      <c r="F22" s="257" t="s">
        <v>38</v>
      </c>
      <c r="G22" s="15">
        <f>SUM(G18:G21)</f>
        <v>800</v>
      </c>
      <c r="H22" s="337">
        <f>SUM(H18:H21)</f>
        <v>0</v>
      </c>
      <c r="I22" s="257"/>
      <c r="J22" s="251"/>
      <c r="K22" s="362"/>
      <c r="L22" s="257" t="s">
        <v>38</v>
      </c>
      <c r="M22" s="251">
        <f>SUM(M18:M21)</f>
        <v>1000</v>
      </c>
      <c r="N22" s="337">
        <f>SUM(N18:N21)</f>
        <v>0</v>
      </c>
      <c r="O22" s="50"/>
      <c r="P22" s="253" t="s">
        <v>38</v>
      </c>
      <c r="Q22" s="251">
        <f>SUM(Q18:Q21)</f>
        <v>50</v>
      </c>
      <c r="R22" s="337">
        <f>SUM(R18:R21)</f>
        <v>0</v>
      </c>
    </row>
    <row r="23" spans="1:18" s="16" customFormat="1" x14ac:dyDescent="0.15">
      <c r="A23" s="482"/>
      <c r="B23" s="51"/>
      <c r="C23" s="52"/>
      <c r="D23" s="6"/>
      <c r="E23" s="6"/>
      <c r="F23" s="52"/>
      <c r="G23" s="6"/>
      <c r="H23" s="6"/>
      <c r="I23" s="52"/>
      <c r="J23" s="6"/>
      <c r="K23" s="6"/>
      <c r="L23" s="52"/>
      <c r="M23" s="6"/>
      <c r="N23" s="6"/>
      <c r="O23" s="53"/>
      <c r="P23" s="54" t="s">
        <v>39</v>
      </c>
      <c r="Q23" s="55"/>
      <c r="R23" s="147">
        <f>SUM(E22+H22+N22+R22)</f>
        <v>0</v>
      </c>
    </row>
    <row r="24" spans="1:18" s="16" customFormat="1" x14ac:dyDescent="0.15">
      <c r="B24" s="83" t="s">
        <v>82</v>
      </c>
    </row>
    <row r="25" spans="1:18" s="16" customFormat="1" x14ac:dyDescent="0.15">
      <c r="B25" s="84" t="s">
        <v>326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s="16" customFormat="1" x14ac:dyDescent="0.15">
      <c r="B26" s="84" t="s">
        <v>311</v>
      </c>
      <c r="C26" s="61"/>
      <c r="D26" s="61"/>
      <c r="E26" s="61"/>
      <c r="F26" s="61"/>
    </row>
    <row r="27" spans="1:18" s="16" customFormat="1" x14ac:dyDescent="0.15">
      <c r="B27" s="83" t="s">
        <v>344</v>
      </c>
    </row>
    <row r="28" spans="1:18" s="16" customFormat="1" x14ac:dyDescent="0.15"/>
    <row r="29" spans="1:18" s="16" customFormat="1" x14ac:dyDescent="0.15"/>
    <row r="30" spans="1:18" s="16" customFormat="1" x14ac:dyDescent="0.15"/>
    <row r="31" spans="1:18" s="16" customFormat="1" x14ac:dyDescent="0.15"/>
    <row r="32" spans="1:18" s="16" customFormat="1" x14ac:dyDescent="0.15"/>
  </sheetData>
  <mergeCells count="27">
    <mergeCell ref="N5:R5"/>
    <mergeCell ref="E6:G6"/>
    <mergeCell ref="N6:R7"/>
    <mergeCell ref="A7:B7"/>
    <mergeCell ref="C7:G7"/>
    <mergeCell ref="L6:M6"/>
    <mergeCell ref="H5:I5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</mergeCells>
  <phoneticPr fontId="2"/>
  <conditionalFormatting sqref="E12:E14 E18:E22 H12:H14 H18:H22 N12:N14 N18:N22 R12:R14 R18:R22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204</v>
      </c>
      <c r="B1" s="25"/>
      <c r="C1" s="25"/>
      <c r="D1" s="25"/>
      <c r="E1" s="25"/>
      <c r="F1" s="25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386" t="str">
        <f>山形市・上山市!B2</f>
        <v>2023年4月1日現在</v>
      </c>
      <c r="C2" s="386"/>
      <c r="D2" s="386"/>
      <c r="E2" s="386"/>
      <c r="F2" s="12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524">
        <f>山形市・上山市!A6</f>
        <v>0</v>
      </c>
      <c r="B6" s="525"/>
      <c r="C6" s="525"/>
      <c r="D6" s="526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397">
        <f>山形市・上山市!H8</f>
        <v>0</v>
      </c>
      <c r="I8" s="398"/>
      <c r="J8" s="453">
        <f>山形市・上山市!J8</f>
        <v>0</v>
      </c>
      <c r="K8" s="500"/>
      <c r="L8" s="456">
        <f>R19+R25+R32</f>
        <v>0</v>
      </c>
      <c r="M8" s="429"/>
      <c r="N8" s="8" t="s">
        <v>11</v>
      </c>
      <c r="O8" s="445"/>
      <c r="P8" s="445"/>
      <c r="Q8" s="445"/>
      <c r="R8" s="446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228</v>
      </c>
      <c r="E11" s="42" t="s">
        <v>147</v>
      </c>
      <c r="F11" s="40" t="s">
        <v>18</v>
      </c>
      <c r="G11" s="41" t="s">
        <v>228</v>
      </c>
      <c r="H11" s="42" t="s">
        <v>147</v>
      </c>
      <c r="I11" s="40" t="s">
        <v>18</v>
      </c>
      <c r="J11" s="41" t="s">
        <v>228</v>
      </c>
      <c r="K11" s="42" t="s">
        <v>147</v>
      </c>
      <c r="L11" s="40" t="s">
        <v>18</v>
      </c>
      <c r="M11" s="41" t="s">
        <v>228</v>
      </c>
      <c r="N11" s="42" t="s">
        <v>147</v>
      </c>
      <c r="O11" s="40" t="s">
        <v>20</v>
      </c>
      <c r="P11" s="43" t="s">
        <v>18</v>
      </c>
      <c r="Q11" s="41" t="s">
        <v>228</v>
      </c>
      <c r="R11" s="42" t="s">
        <v>147</v>
      </c>
    </row>
    <row r="12" spans="1:18" s="16" customFormat="1" x14ac:dyDescent="0.15">
      <c r="A12" s="531" t="s">
        <v>195</v>
      </c>
      <c r="B12" s="378"/>
      <c r="C12" s="252" t="s">
        <v>281</v>
      </c>
      <c r="D12" s="285">
        <v>12250</v>
      </c>
      <c r="E12" s="141"/>
      <c r="F12" s="256"/>
      <c r="G12" s="3"/>
      <c r="H12" s="141"/>
      <c r="I12" s="256"/>
      <c r="J12" s="285"/>
      <c r="K12" s="141"/>
      <c r="L12" s="256" t="s">
        <v>131</v>
      </c>
      <c r="M12" s="285">
        <v>3400</v>
      </c>
      <c r="N12" s="141"/>
      <c r="O12" s="45"/>
      <c r="P12" s="252"/>
      <c r="Q12" s="289"/>
      <c r="R12" s="141"/>
    </row>
    <row r="13" spans="1:18" s="16" customFormat="1" x14ac:dyDescent="0.15">
      <c r="A13" s="532"/>
      <c r="B13" s="378"/>
      <c r="C13" s="290" t="s">
        <v>282</v>
      </c>
      <c r="D13" s="286">
        <v>2400</v>
      </c>
      <c r="E13" s="141"/>
      <c r="F13" s="258" t="s">
        <v>229</v>
      </c>
      <c r="G13" s="13">
        <v>2400</v>
      </c>
      <c r="H13" s="141"/>
      <c r="I13" s="292"/>
      <c r="J13" s="286"/>
      <c r="K13" s="141"/>
      <c r="L13" s="258" t="s">
        <v>133</v>
      </c>
      <c r="M13" s="284">
        <v>2100</v>
      </c>
      <c r="N13" s="141"/>
      <c r="O13" s="45" t="s">
        <v>307</v>
      </c>
      <c r="P13" s="255" t="s">
        <v>231</v>
      </c>
      <c r="Q13" s="284">
        <v>400</v>
      </c>
      <c r="R13" s="141"/>
    </row>
    <row r="14" spans="1:18" s="16" customFormat="1" x14ac:dyDescent="0.15">
      <c r="A14" s="532"/>
      <c r="B14" s="89"/>
      <c r="C14" s="255" t="s">
        <v>132</v>
      </c>
      <c r="D14" s="284">
        <v>450</v>
      </c>
      <c r="E14" s="141"/>
      <c r="F14" s="258"/>
      <c r="G14" s="13"/>
      <c r="H14" s="145"/>
      <c r="I14" s="288"/>
      <c r="J14" s="286"/>
      <c r="K14" s="145"/>
      <c r="L14" s="258"/>
      <c r="M14" s="284"/>
      <c r="N14" s="141"/>
      <c r="O14" s="47"/>
      <c r="P14" s="255"/>
      <c r="Q14" s="284"/>
      <c r="R14" s="145"/>
    </row>
    <row r="15" spans="1:18" s="16" customFormat="1" x14ac:dyDescent="0.15">
      <c r="A15" s="532"/>
      <c r="B15" s="379" t="s">
        <v>134</v>
      </c>
      <c r="C15" s="287" t="s">
        <v>283</v>
      </c>
      <c r="D15" s="285">
        <v>1500</v>
      </c>
      <c r="E15" s="141"/>
      <c r="F15" s="256"/>
      <c r="G15" s="3"/>
      <c r="H15" s="141"/>
      <c r="I15" s="256"/>
      <c r="J15" s="285"/>
      <c r="K15" s="57"/>
      <c r="L15" s="252" t="s">
        <v>135</v>
      </c>
      <c r="M15" s="285">
        <v>200</v>
      </c>
      <c r="N15" s="141"/>
      <c r="O15" s="45"/>
      <c r="P15" s="252"/>
      <c r="Q15" s="285"/>
      <c r="R15" s="141"/>
    </row>
    <row r="16" spans="1:18" s="16" customFormat="1" x14ac:dyDescent="0.15">
      <c r="A16" s="532"/>
      <c r="B16" s="379" t="s">
        <v>136</v>
      </c>
      <c r="C16" s="291" t="s">
        <v>284</v>
      </c>
      <c r="D16" s="284">
        <v>1000</v>
      </c>
      <c r="E16" s="141"/>
      <c r="F16" s="258" t="s">
        <v>230</v>
      </c>
      <c r="G16" s="13">
        <v>300</v>
      </c>
      <c r="H16" s="141"/>
      <c r="I16" s="288"/>
      <c r="J16" s="286"/>
      <c r="K16" s="141"/>
      <c r="L16" s="255" t="s">
        <v>137</v>
      </c>
      <c r="M16" s="284">
        <v>400</v>
      </c>
      <c r="N16" s="141"/>
      <c r="O16" s="47"/>
      <c r="P16" s="255"/>
      <c r="Q16" s="284"/>
      <c r="R16" s="145"/>
    </row>
    <row r="17" spans="1:18" s="16" customFormat="1" ht="14.25" thickBot="1" x14ac:dyDescent="0.2">
      <c r="A17" s="532"/>
      <c r="B17" s="380" t="s">
        <v>138</v>
      </c>
      <c r="C17" s="291" t="s">
        <v>284</v>
      </c>
      <c r="D17" s="284">
        <v>850</v>
      </c>
      <c r="E17" s="164"/>
      <c r="F17" s="258"/>
      <c r="G17" s="284"/>
      <c r="H17" s="162"/>
      <c r="I17" s="258"/>
      <c r="J17" s="284"/>
      <c r="K17" s="27"/>
      <c r="L17" s="258"/>
      <c r="M17" s="284"/>
      <c r="N17" s="162"/>
      <c r="O17" s="48"/>
      <c r="P17" s="255"/>
      <c r="Q17" s="284"/>
      <c r="R17" s="162"/>
    </row>
    <row r="18" spans="1:18" s="16" customFormat="1" ht="14.25" thickBot="1" x14ac:dyDescent="0.2">
      <c r="A18" s="532"/>
      <c r="B18" s="184"/>
      <c r="C18" s="254" t="s">
        <v>38</v>
      </c>
      <c r="D18" s="251">
        <f>SUM(D12:D17)</f>
        <v>18450</v>
      </c>
      <c r="E18" s="337">
        <f>SUM(E12:E17)</f>
        <v>0</v>
      </c>
      <c r="F18" s="254" t="s">
        <v>38</v>
      </c>
      <c r="G18" s="251">
        <f>SUM(G12:G17)</f>
        <v>2700</v>
      </c>
      <c r="H18" s="337">
        <f>SUM(H12:H17)</f>
        <v>0</v>
      </c>
      <c r="I18" s="254" t="s">
        <v>164</v>
      </c>
      <c r="J18" s="251">
        <f>SUM(J12:J17)</f>
        <v>0</v>
      </c>
      <c r="K18" s="337">
        <f>SUM(K12:K17)</f>
        <v>0</v>
      </c>
      <c r="L18" s="254" t="s">
        <v>38</v>
      </c>
      <c r="M18" s="251">
        <f>SUM(M12:M17)</f>
        <v>6100</v>
      </c>
      <c r="N18" s="337">
        <f>SUM(N12:N17)</f>
        <v>0</v>
      </c>
      <c r="O18" s="168"/>
      <c r="P18" s="253" t="s">
        <v>164</v>
      </c>
      <c r="Q18" s="251">
        <f>SUM(Q12:Q15)</f>
        <v>400</v>
      </c>
      <c r="R18" s="337">
        <f>SUM(R12:R17)</f>
        <v>0</v>
      </c>
    </row>
    <row r="19" spans="1:18" s="16" customFormat="1" x14ac:dyDescent="0.15">
      <c r="A19" s="534"/>
      <c r="B19" s="165"/>
      <c r="C19" s="71"/>
      <c r="D19" s="2"/>
      <c r="E19" s="369"/>
      <c r="F19" s="71"/>
      <c r="G19" s="2"/>
      <c r="H19" s="369"/>
      <c r="I19" s="71"/>
      <c r="J19" s="2"/>
      <c r="K19" s="2"/>
      <c r="L19" s="71"/>
      <c r="M19" s="2"/>
      <c r="N19" s="369"/>
      <c r="O19" s="71"/>
      <c r="P19" s="181" t="s">
        <v>39</v>
      </c>
      <c r="Q19" s="177"/>
      <c r="R19" s="186">
        <f>E18+H18+K18+N18+R18</f>
        <v>0</v>
      </c>
    </row>
    <row r="20" spans="1:18" s="16" customFormat="1" ht="11.25" customHeight="1" thickBot="1" x14ac:dyDescent="0.2">
      <c r="A20" s="183"/>
      <c r="B20" s="184"/>
      <c r="C20" s="46"/>
      <c r="D20" s="3"/>
      <c r="E20" s="243"/>
      <c r="F20" s="46"/>
      <c r="G20" s="3"/>
      <c r="H20" s="3"/>
      <c r="I20" s="46"/>
      <c r="J20" s="3"/>
      <c r="K20" s="3"/>
      <c r="L20" s="46"/>
      <c r="M20" s="3"/>
      <c r="N20" s="3"/>
      <c r="O20" s="185"/>
      <c r="P20" s="85"/>
      <c r="Q20" s="187"/>
      <c r="R20" s="244"/>
    </row>
    <row r="21" spans="1:18" s="16" customFormat="1" x14ac:dyDescent="0.15">
      <c r="A21" s="527" t="s">
        <v>12</v>
      </c>
      <c r="B21" s="528"/>
      <c r="C21" s="63" t="s">
        <v>18</v>
      </c>
      <c r="D21" s="41" t="s">
        <v>228</v>
      </c>
      <c r="E21" s="182" t="s">
        <v>147</v>
      </c>
      <c r="F21" s="40" t="s">
        <v>18</v>
      </c>
      <c r="G21" s="41" t="s">
        <v>228</v>
      </c>
      <c r="H21" s="42" t="s">
        <v>147</v>
      </c>
      <c r="I21" s="40" t="s">
        <v>18</v>
      </c>
      <c r="J21" s="41" t="s">
        <v>228</v>
      </c>
      <c r="K21" s="42" t="s">
        <v>147</v>
      </c>
      <c r="L21" s="40" t="s">
        <v>18</v>
      </c>
      <c r="M21" s="41" t="s">
        <v>228</v>
      </c>
      <c r="N21" s="42" t="s">
        <v>147</v>
      </c>
      <c r="O21" s="63" t="s">
        <v>20</v>
      </c>
      <c r="P21" s="64" t="s">
        <v>18</v>
      </c>
      <c r="Q21" s="41" t="s">
        <v>228</v>
      </c>
      <c r="R21" s="182" t="s">
        <v>147</v>
      </c>
    </row>
    <row r="22" spans="1:18" s="16" customFormat="1" x14ac:dyDescent="0.15">
      <c r="A22" s="531" t="s">
        <v>196</v>
      </c>
      <c r="B22" s="529" t="s">
        <v>139</v>
      </c>
      <c r="C22" s="255" t="s">
        <v>140</v>
      </c>
      <c r="D22" s="284">
        <v>3300</v>
      </c>
      <c r="E22" s="141"/>
      <c r="F22" s="258"/>
      <c r="G22" s="285"/>
      <c r="H22" s="145"/>
      <c r="I22" s="258"/>
      <c r="J22" s="284"/>
      <c r="K22" s="27"/>
      <c r="L22" s="258"/>
      <c r="M22" s="284"/>
      <c r="N22" s="145"/>
      <c r="O22" s="45" t="s">
        <v>165</v>
      </c>
      <c r="P22" s="252" t="s">
        <v>166</v>
      </c>
      <c r="Q22" s="285">
        <v>100</v>
      </c>
      <c r="R22" s="145"/>
    </row>
    <row r="23" spans="1:18" s="16" customFormat="1" ht="14.25" thickBot="1" x14ac:dyDescent="0.2">
      <c r="A23" s="532"/>
      <c r="B23" s="530"/>
      <c r="C23" s="255" t="s">
        <v>141</v>
      </c>
      <c r="D23" s="284">
        <v>800</v>
      </c>
      <c r="E23" s="164"/>
      <c r="F23" s="258"/>
      <c r="G23" s="284"/>
      <c r="H23" s="162"/>
      <c r="I23" s="258"/>
      <c r="J23" s="284"/>
      <c r="K23" s="27"/>
      <c r="L23" s="258"/>
      <c r="M23" s="284"/>
      <c r="N23" s="162"/>
      <c r="O23" s="166"/>
      <c r="P23" s="255"/>
      <c r="Q23" s="284"/>
      <c r="R23" s="162"/>
    </row>
    <row r="24" spans="1:18" s="16" customFormat="1" ht="14.25" thickBot="1" x14ac:dyDescent="0.2">
      <c r="A24" s="533"/>
      <c r="B24" s="353"/>
      <c r="C24" s="254" t="s">
        <v>38</v>
      </c>
      <c r="D24" s="251">
        <f>SUM(D19:D23)</f>
        <v>4100</v>
      </c>
      <c r="E24" s="337">
        <f>SUM(E22:E23)</f>
        <v>0</v>
      </c>
      <c r="F24" s="254"/>
      <c r="G24" s="251">
        <f>SUM(G19:G23)</f>
        <v>0</v>
      </c>
      <c r="H24" s="337">
        <f>SUM(H19:H23)</f>
        <v>0</v>
      </c>
      <c r="I24" s="254"/>
      <c r="J24" s="251">
        <f>J19</f>
        <v>0</v>
      </c>
      <c r="K24" s="362">
        <f>SUM(K19:K23)</f>
        <v>0</v>
      </c>
      <c r="L24" s="254"/>
      <c r="M24" s="251">
        <f>SUM(M19:M23)</f>
        <v>0</v>
      </c>
      <c r="N24" s="371">
        <f>SUM(N19:N23)</f>
        <v>0</v>
      </c>
      <c r="O24" s="168"/>
      <c r="P24" s="253" t="s">
        <v>164</v>
      </c>
      <c r="Q24" s="251">
        <f>Q22</f>
        <v>100</v>
      </c>
      <c r="R24" s="337">
        <f>SUM(R22:R23)</f>
        <v>0</v>
      </c>
    </row>
    <row r="25" spans="1:18" s="16" customFormat="1" x14ac:dyDescent="0.15">
      <c r="A25" s="534"/>
      <c r="B25" s="82"/>
      <c r="C25" s="52"/>
      <c r="D25" s="6"/>
      <c r="E25" s="370"/>
      <c r="F25" s="52"/>
      <c r="G25" s="6"/>
      <c r="H25" s="370"/>
      <c r="I25" s="52"/>
      <c r="J25" s="6"/>
      <c r="K25" s="6"/>
      <c r="L25" s="52"/>
      <c r="M25" s="6"/>
      <c r="N25" s="370"/>
      <c r="O25" s="52"/>
      <c r="P25" s="170" t="s">
        <v>39</v>
      </c>
      <c r="Q25" s="55"/>
      <c r="R25" s="147">
        <f>E24+R24</f>
        <v>0</v>
      </c>
    </row>
    <row r="26" spans="1:18" s="16" customFormat="1" ht="11.25" customHeight="1" thickBot="1" x14ac:dyDescent="0.2">
      <c r="A26" s="56"/>
      <c r="B26" s="167"/>
    </row>
    <row r="27" spans="1:18" s="16" customFormat="1" x14ac:dyDescent="0.15">
      <c r="A27" s="518" t="s">
        <v>12</v>
      </c>
      <c r="B27" s="519"/>
      <c r="C27" s="40" t="s">
        <v>18</v>
      </c>
      <c r="D27" s="41" t="s">
        <v>228</v>
      </c>
      <c r="E27" s="42" t="s">
        <v>147</v>
      </c>
      <c r="F27" s="40" t="s">
        <v>18</v>
      </c>
      <c r="G27" s="41" t="s">
        <v>228</v>
      </c>
      <c r="H27" s="42" t="s">
        <v>147</v>
      </c>
      <c r="I27" s="40" t="s">
        <v>18</v>
      </c>
      <c r="J27" s="41" t="s">
        <v>228</v>
      </c>
      <c r="K27" s="42" t="s">
        <v>147</v>
      </c>
      <c r="L27" s="40" t="s">
        <v>18</v>
      </c>
      <c r="M27" s="41" t="s">
        <v>228</v>
      </c>
      <c r="N27" s="42" t="s">
        <v>147</v>
      </c>
      <c r="O27" s="40" t="s">
        <v>20</v>
      </c>
      <c r="P27" s="43" t="s">
        <v>18</v>
      </c>
      <c r="Q27" s="41" t="s">
        <v>228</v>
      </c>
      <c r="R27" s="42" t="s">
        <v>147</v>
      </c>
    </row>
    <row r="28" spans="1:18" s="16" customFormat="1" x14ac:dyDescent="0.15">
      <c r="A28" s="535" t="s">
        <v>337</v>
      </c>
      <c r="B28" s="529" t="s">
        <v>181</v>
      </c>
      <c r="C28" s="252" t="s">
        <v>285</v>
      </c>
      <c r="D28" s="285">
        <v>2100</v>
      </c>
      <c r="E28" s="141"/>
      <c r="F28" s="256" t="s">
        <v>182</v>
      </c>
      <c r="G28" s="3">
        <v>1250</v>
      </c>
      <c r="H28" s="145"/>
      <c r="I28" s="256"/>
      <c r="J28" s="285"/>
      <c r="K28" s="163"/>
      <c r="L28" s="252" t="s">
        <v>182</v>
      </c>
      <c r="M28" s="285">
        <v>650</v>
      </c>
      <c r="N28" s="145"/>
      <c r="O28" s="45" t="s">
        <v>165</v>
      </c>
      <c r="P28" s="252" t="s">
        <v>188</v>
      </c>
      <c r="Q28" s="289">
        <v>200</v>
      </c>
      <c r="R28" s="145"/>
    </row>
    <row r="29" spans="1:18" s="16" customFormat="1" x14ac:dyDescent="0.15">
      <c r="A29" s="536"/>
      <c r="B29" s="530"/>
      <c r="C29" s="255" t="s">
        <v>286</v>
      </c>
      <c r="D29" s="284">
        <v>2100</v>
      </c>
      <c r="E29" s="141"/>
      <c r="F29" s="258" t="s">
        <v>184</v>
      </c>
      <c r="G29" s="284">
        <v>200</v>
      </c>
      <c r="H29" s="145"/>
      <c r="I29" s="258"/>
      <c r="J29" s="284"/>
      <c r="K29" s="162"/>
      <c r="L29" s="258" t="s">
        <v>186</v>
      </c>
      <c r="M29" s="284">
        <v>100</v>
      </c>
      <c r="N29" s="162"/>
      <c r="O29" s="48"/>
      <c r="P29" s="255"/>
      <c r="Q29" s="284"/>
      <c r="R29" s="27"/>
    </row>
    <row r="30" spans="1:18" s="16" customFormat="1" ht="14.25" thickBot="1" x14ac:dyDescent="0.2">
      <c r="A30" s="536"/>
      <c r="B30" s="380" t="s">
        <v>183</v>
      </c>
      <c r="C30" s="291" t="s">
        <v>294</v>
      </c>
      <c r="D30" s="284">
        <v>1300</v>
      </c>
      <c r="E30" s="164"/>
      <c r="F30" s="258" t="s">
        <v>185</v>
      </c>
      <c r="G30" s="284">
        <v>300</v>
      </c>
      <c r="H30" s="162"/>
      <c r="I30" s="258"/>
      <c r="J30" s="284"/>
      <c r="K30" s="162"/>
      <c r="L30" s="258" t="s">
        <v>187</v>
      </c>
      <c r="M30" s="284">
        <v>150</v>
      </c>
      <c r="N30" s="162"/>
      <c r="O30" s="48"/>
      <c r="P30" s="255"/>
      <c r="Q30" s="284"/>
      <c r="R30" s="27"/>
    </row>
    <row r="31" spans="1:18" s="16" customFormat="1" ht="14.25" thickBot="1" x14ac:dyDescent="0.2">
      <c r="A31" s="536"/>
      <c r="B31" s="184"/>
      <c r="C31" s="254" t="s">
        <v>38</v>
      </c>
      <c r="D31" s="251">
        <f>SUM(D28:D30)</f>
        <v>5500</v>
      </c>
      <c r="E31" s="337">
        <f>SUM(E28:E30)</f>
        <v>0</v>
      </c>
      <c r="F31" s="257" t="s">
        <v>38</v>
      </c>
      <c r="G31" s="15">
        <f>SUM(G28:G30)</f>
        <v>1750</v>
      </c>
      <c r="H31" s="337">
        <f>SUM(H28:H30)</f>
        <v>0</v>
      </c>
      <c r="I31" s="257" t="s">
        <v>164</v>
      </c>
      <c r="J31" s="251">
        <f>SUM(J28:J30)</f>
        <v>0</v>
      </c>
      <c r="K31" s="337">
        <f>SUM(K28:K30)</f>
        <v>0</v>
      </c>
      <c r="L31" s="257" t="s">
        <v>164</v>
      </c>
      <c r="M31" s="251">
        <f>SUM(M28:M30)</f>
        <v>900</v>
      </c>
      <c r="N31" s="337">
        <f>SUM(N28:N30)</f>
        <v>0</v>
      </c>
      <c r="O31" s="50"/>
      <c r="P31" s="253" t="s">
        <v>164</v>
      </c>
      <c r="Q31" s="251">
        <f>SUM(Q28:Q30)</f>
        <v>200</v>
      </c>
      <c r="R31" s="337">
        <f>SUM(R28:R30)</f>
        <v>0</v>
      </c>
    </row>
    <row r="32" spans="1:18" s="16" customFormat="1" x14ac:dyDescent="0.15">
      <c r="A32" s="537"/>
      <c r="B32" s="82"/>
      <c r="C32" s="52"/>
      <c r="D32" s="6"/>
      <c r="E32" s="6"/>
      <c r="F32" s="52"/>
      <c r="G32" s="6"/>
      <c r="H32" s="6"/>
      <c r="I32" s="52"/>
      <c r="J32" s="6"/>
      <c r="K32" s="6"/>
      <c r="L32" s="52"/>
      <c r="M32" s="6"/>
      <c r="N32" s="6"/>
      <c r="O32" s="53"/>
      <c r="P32" s="54" t="s">
        <v>39</v>
      </c>
      <c r="Q32" s="55"/>
      <c r="R32" s="147">
        <f>E31+H31+K31+N31+R31</f>
        <v>0</v>
      </c>
    </row>
    <row r="33" spans="2:18" s="16" customFormat="1" x14ac:dyDescent="0.15">
      <c r="B33" s="83" t="s">
        <v>82</v>
      </c>
    </row>
    <row r="34" spans="2:18" s="16" customFormat="1" x14ac:dyDescent="0.15">
      <c r="B34" s="84" t="s">
        <v>327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s="16" customFormat="1" x14ac:dyDescent="0.15">
      <c r="B35" s="84" t="s">
        <v>328</v>
      </c>
      <c r="C35" s="61"/>
      <c r="D35" s="61"/>
      <c r="E35" s="61"/>
      <c r="F35" s="61"/>
      <c r="G35" s="61"/>
      <c r="H35" s="61"/>
    </row>
    <row r="36" spans="2:18" s="16" customFormat="1" x14ac:dyDescent="0.15">
      <c r="B36" s="83" t="s">
        <v>329</v>
      </c>
    </row>
    <row r="37" spans="2:18" s="16" customFormat="1" x14ac:dyDescent="0.15"/>
    <row r="38" spans="2:18" s="16" customFormat="1" x14ac:dyDescent="0.15"/>
    <row r="39" spans="2:18" s="16" customFormat="1" x14ac:dyDescent="0.15"/>
    <row r="40" spans="2:18" s="16" customFormat="1" x14ac:dyDescent="0.15"/>
    <row r="41" spans="2:18" s="16" customFormat="1" x14ac:dyDescent="0.15"/>
    <row r="42" spans="2:18" s="16" customFormat="1" x14ac:dyDescent="0.15"/>
    <row r="43" spans="2:18" s="16" customFormat="1" x14ac:dyDescent="0.15"/>
    <row r="44" spans="2:18" s="16" customFormat="1" x14ac:dyDescent="0.15"/>
    <row r="45" spans="2:18" s="16" customFormat="1" x14ac:dyDescent="0.15"/>
    <row r="46" spans="2:18" s="16" customFormat="1" x14ac:dyDescent="0.15"/>
    <row r="47" spans="2:18" s="16" customFormat="1" x14ac:dyDescent="0.15"/>
    <row r="48" spans="2:18" s="16" customFormat="1" x14ac:dyDescent="0.15"/>
    <row r="49" spans="2:18" s="16" customFormat="1" x14ac:dyDescent="0.15"/>
    <row r="50" spans="2:18" s="16" customFormat="1" x14ac:dyDescent="0.15"/>
    <row r="51" spans="2:18" s="16" customFormat="1" x14ac:dyDescent="0.15"/>
    <row r="52" spans="2:18" s="16" customFormat="1" x14ac:dyDescent="0.15"/>
    <row r="53" spans="2:18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</sheetData>
  <mergeCells count="31">
    <mergeCell ref="B28:B29"/>
    <mergeCell ref="B22:B23"/>
    <mergeCell ref="A22:A25"/>
    <mergeCell ref="A12:A19"/>
    <mergeCell ref="A28:A32"/>
    <mergeCell ref="O8:R8"/>
    <mergeCell ref="A10:B11"/>
    <mergeCell ref="A8:B8"/>
    <mergeCell ref="L8:M8"/>
    <mergeCell ref="L7:M7"/>
    <mergeCell ref="C7:G7"/>
    <mergeCell ref="J8:K8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N5:R5"/>
    <mergeCell ref="A6:D6"/>
    <mergeCell ref="E6:G6"/>
    <mergeCell ref="H6:I6"/>
    <mergeCell ref="L6:M6"/>
    <mergeCell ref="N6:R7"/>
    <mergeCell ref="A7:B7"/>
    <mergeCell ref="L5:M5"/>
  </mergeCells>
  <phoneticPr fontId="2"/>
  <conditionalFormatting sqref="E12:E19 E22:E25 E28:E31 H12:H19 H22:H25 H28:H31 K12:K14 N12:N19 N22:N25 R12:R18 R22:R24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203</v>
      </c>
      <c r="B1" s="25"/>
      <c r="C1" s="25"/>
      <c r="D1" s="25"/>
      <c r="E1" s="25"/>
      <c r="F1" s="25"/>
      <c r="G1" s="387" t="s">
        <v>224</v>
      </c>
      <c r="H1" s="435"/>
      <c r="I1" s="435"/>
      <c r="J1" s="435"/>
      <c r="K1" s="435"/>
      <c r="L1" s="436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386" t="str">
        <f>山形市・上山市!B2</f>
        <v>2023年4月1日現在</v>
      </c>
      <c r="C2" s="386"/>
      <c r="D2" s="386"/>
      <c r="E2" s="386"/>
      <c r="F2" s="12"/>
      <c r="G2" s="437"/>
      <c r="H2" s="438"/>
      <c r="I2" s="438"/>
      <c r="J2" s="438"/>
      <c r="K2" s="438"/>
      <c r="L2" s="439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397" t="s">
        <v>146</v>
      </c>
      <c r="B5" s="399"/>
      <c r="C5" s="399"/>
      <c r="D5" s="398"/>
      <c r="E5" s="397" t="s">
        <v>1</v>
      </c>
      <c r="F5" s="399"/>
      <c r="G5" s="398"/>
      <c r="H5" s="397" t="s">
        <v>2</v>
      </c>
      <c r="I5" s="398"/>
      <c r="J5" s="7" t="s">
        <v>3</v>
      </c>
      <c r="K5" s="7" t="s">
        <v>4</v>
      </c>
      <c r="L5" s="397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7">
        <f>山形市・上山市!A6</f>
        <v>0</v>
      </c>
      <c r="B6" s="399"/>
      <c r="C6" s="399"/>
      <c r="D6" s="398"/>
      <c r="E6" s="397">
        <f>山形市・上山市!E6</f>
        <v>0</v>
      </c>
      <c r="F6" s="399"/>
      <c r="G6" s="398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7" t="s">
        <v>7</v>
      </c>
      <c r="B7" s="398"/>
      <c r="C7" s="461">
        <f>山形市・上山市!C7</f>
        <v>0</v>
      </c>
      <c r="D7" s="462"/>
      <c r="E7" s="462"/>
      <c r="F7" s="462"/>
      <c r="G7" s="463"/>
      <c r="H7" s="397" t="s">
        <v>8</v>
      </c>
      <c r="I7" s="398"/>
      <c r="J7" s="397" t="s">
        <v>9</v>
      </c>
      <c r="K7" s="398"/>
      <c r="L7" s="397" t="s">
        <v>174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7" t="s">
        <v>10</v>
      </c>
      <c r="B8" s="398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R31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ht="14.25" thickBot="1" x14ac:dyDescent="0.2">
      <c r="A10" s="543" t="s">
        <v>12</v>
      </c>
      <c r="B10" s="544"/>
      <c r="C10" s="90" t="s">
        <v>13</v>
      </c>
      <c r="D10" s="91"/>
      <c r="E10" s="92"/>
      <c r="F10" s="93" t="s">
        <v>14</v>
      </c>
      <c r="G10" s="91"/>
      <c r="H10" s="92"/>
      <c r="I10" s="93" t="s">
        <v>15</v>
      </c>
      <c r="J10" s="91"/>
      <c r="K10" s="92"/>
      <c r="L10" s="93" t="s">
        <v>16</v>
      </c>
      <c r="M10" s="91"/>
      <c r="N10" s="92"/>
      <c r="O10" s="94" t="s">
        <v>17</v>
      </c>
      <c r="P10" s="95"/>
      <c r="Q10" s="95"/>
      <c r="R10" s="96"/>
    </row>
    <row r="11" spans="1:18" x14ac:dyDescent="0.15">
      <c r="A11" s="545"/>
      <c r="B11" s="546"/>
      <c r="C11" s="97" t="s">
        <v>18</v>
      </c>
      <c r="D11" s="98" t="s">
        <v>228</v>
      </c>
      <c r="E11" s="99" t="s">
        <v>147</v>
      </c>
      <c r="F11" s="97" t="s">
        <v>18</v>
      </c>
      <c r="G11" s="98" t="s">
        <v>228</v>
      </c>
      <c r="H11" s="99" t="s">
        <v>147</v>
      </c>
      <c r="I11" s="97" t="s">
        <v>18</v>
      </c>
      <c r="J11" s="299" t="s">
        <v>228</v>
      </c>
      <c r="K11" s="99" t="s">
        <v>147</v>
      </c>
      <c r="L11" s="97" t="s">
        <v>18</v>
      </c>
      <c r="M11" s="98" t="s">
        <v>228</v>
      </c>
      <c r="N11" s="99" t="s">
        <v>147</v>
      </c>
      <c r="O11" s="97" t="s">
        <v>20</v>
      </c>
      <c r="P11" s="100" t="s">
        <v>18</v>
      </c>
      <c r="Q11" s="98" t="s">
        <v>228</v>
      </c>
      <c r="R11" s="99" t="s">
        <v>147</v>
      </c>
    </row>
    <row r="12" spans="1:18" x14ac:dyDescent="0.15">
      <c r="A12" s="540" t="s">
        <v>191</v>
      </c>
      <c r="B12" s="157"/>
      <c r="C12" s="303" t="s">
        <v>278</v>
      </c>
      <c r="D12" s="155">
        <v>1850</v>
      </c>
      <c r="E12" s="161"/>
      <c r="F12" s="308" t="s">
        <v>142</v>
      </c>
      <c r="G12" s="102">
        <v>4400</v>
      </c>
      <c r="H12" s="161"/>
      <c r="I12" s="308"/>
      <c r="J12" s="102"/>
      <c r="K12" s="149"/>
      <c r="L12" s="308" t="s">
        <v>223</v>
      </c>
      <c r="M12" s="155">
        <v>2450</v>
      </c>
      <c r="N12" s="161"/>
      <c r="O12" s="101" t="s">
        <v>26</v>
      </c>
      <c r="P12" s="303" t="s">
        <v>143</v>
      </c>
      <c r="Q12" s="301">
        <v>650</v>
      </c>
      <c r="R12" s="161"/>
    </row>
    <row r="13" spans="1:18" x14ac:dyDescent="0.15">
      <c r="A13" s="541"/>
      <c r="B13" s="157"/>
      <c r="C13" s="304" t="s">
        <v>290</v>
      </c>
      <c r="D13" s="268">
        <v>7500</v>
      </c>
      <c r="E13" s="161"/>
      <c r="F13" s="309" t="s">
        <v>349</v>
      </c>
      <c r="G13" s="188"/>
      <c r="H13" s="189"/>
      <c r="I13" s="308"/>
      <c r="J13" s="102"/>
      <c r="K13" s="149"/>
      <c r="L13" s="309" t="s">
        <v>348</v>
      </c>
      <c r="M13" s="293"/>
      <c r="N13" s="200"/>
      <c r="O13" s="101" t="s">
        <v>26</v>
      </c>
      <c r="P13" s="304" t="s">
        <v>274</v>
      </c>
      <c r="Q13" s="302">
        <v>50</v>
      </c>
      <c r="R13" s="141"/>
    </row>
    <row r="14" spans="1:18" x14ac:dyDescent="0.15">
      <c r="A14" s="541"/>
      <c r="B14" s="157"/>
      <c r="C14" s="305" t="s">
        <v>312</v>
      </c>
      <c r="D14" s="293"/>
      <c r="E14" s="189"/>
      <c r="F14" s="309" t="s">
        <v>213</v>
      </c>
      <c r="G14" s="188"/>
      <c r="H14" s="189"/>
      <c r="I14" s="309"/>
      <c r="J14" s="188"/>
      <c r="K14" s="200"/>
      <c r="L14" s="538" t="s">
        <v>237</v>
      </c>
      <c r="M14" s="293"/>
      <c r="N14" s="190"/>
      <c r="O14" s="103"/>
      <c r="P14" s="304"/>
      <c r="Q14" s="302"/>
      <c r="R14" s="149"/>
    </row>
    <row r="15" spans="1:18" x14ac:dyDescent="0.15">
      <c r="A15" s="541"/>
      <c r="B15" s="157"/>
      <c r="C15" s="305" t="s">
        <v>342</v>
      </c>
      <c r="D15" s="293"/>
      <c r="E15" s="189"/>
      <c r="F15" s="309" t="s">
        <v>275</v>
      </c>
      <c r="G15" s="188"/>
      <c r="H15" s="189"/>
      <c r="I15" s="309"/>
      <c r="J15" s="188"/>
      <c r="K15" s="200"/>
      <c r="L15" s="539"/>
      <c r="M15" s="293"/>
      <c r="N15" s="190"/>
      <c r="O15" s="103"/>
      <c r="P15" s="304"/>
      <c r="Q15" s="302"/>
      <c r="R15" s="149"/>
    </row>
    <row r="16" spans="1:18" x14ac:dyDescent="0.15">
      <c r="A16" s="541"/>
      <c r="B16" s="157"/>
      <c r="C16" s="305" t="s">
        <v>343</v>
      </c>
      <c r="D16" s="294"/>
      <c r="E16" s="189"/>
      <c r="F16" s="309" t="s">
        <v>198</v>
      </c>
      <c r="G16" s="188"/>
      <c r="H16" s="189"/>
      <c r="I16" s="309"/>
      <c r="J16" s="188"/>
      <c r="K16" s="200"/>
      <c r="L16" s="309" t="s">
        <v>212</v>
      </c>
      <c r="M16" s="293"/>
      <c r="N16" s="190"/>
      <c r="O16" s="103"/>
      <c r="P16" s="304"/>
      <c r="Q16" s="302"/>
      <c r="R16" s="149"/>
    </row>
    <row r="17" spans="1:18" x14ac:dyDescent="0.15">
      <c r="A17" s="541"/>
      <c r="B17" s="157"/>
      <c r="C17" s="304" t="s">
        <v>279</v>
      </c>
      <c r="D17" s="268">
        <v>5100</v>
      </c>
      <c r="E17" s="161"/>
      <c r="F17" s="310" t="s">
        <v>169</v>
      </c>
      <c r="G17" s="104">
        <v>650</v>
      </c>
      <c r="H17" s="161"/>
      <c r="I17" s="310"/>
      <c r="J17" s="104"/>
      <c r="K17" s="149"/>
      <c r="L17" s="310" t="s">
        <v>169</v>
      </c>
      <c r="M17" s="300">
        <v>1550</v>
      </c>
      <c r="N17" s="149"/>
      <c r="O17" s="103"/>
      <c r="P17" s="304"/>
      <c r="Q17" s="302"/>
      <c r="R17" s="149"/>
    </row>
    <row r="18" spans="1:18" x14ac:dyDescent="0.15">
      <c r="A18" s="541"/>
      <c r="B18" s="157"/>
      <c r="C18" s="304" t="s">
        <v>280</v>
      </c>
      <c r="D18" s="268">
        <v>3600</v>
      </c>
      <c r="E18" s="161"/>
      <c r="F18" s="310"/>
      <c r="G18" s="104"/>
      <c r="H18" s="161"/>
      <c r="I18" s="310"/>
      <c r="J18" s="104"/>
      <c r="K18" s="149"/>
      <c r="L18" s="310"/>
      <c r="M18" s="268"/>
      <c r="N18" s="149"/>
      <c r="O18" s="103"/>
      <c r="P18" s="304"/>
      <c r="Q18" s="302"/>
      <c r="R18" s="149"/>
    </row>
    <row r="19" spans="1:18" x14ac:dyDescent="0.15">
      <c r="A19" s="541"/>
      <c r="B19" s="157"/>
      <c r="C19" s="305" t="s">
        <v>276</v>
      </c>
      <c r="D19" s="293"/>
      <c r="E19" s="189"/>
      <c r="F19" s="310"/>
      <c r="G19" s="104"/>
      <c r="H19" s="161"/>
      <c r="I19" s="309"/>
      <c r="J19" s="104"/>
      <c r="K19" s="200"/>
      <c r="L19" s="310"/>
      <c r="M19" s="268"/>
      <c r="N19" s="149"/>
      <c r="O19" s="103"/>
      <c r="P19" s="304"/>
      <c r="Q19" s="268"/>
      <c r="R19" s="149"/>
    </row>
    <row r="20" spans="1:18" x14ac:dyDescent="0.15">
      <c r="A20" s="541"/>
      <c r="B20" s="160"/>
      <c r="C20" s="306" t="s">
        <v>277</v>
      </c>
      <c r="D20" s="295"/>
      <c r="E20" s="189"/>
      <c r="F20" s="311"/>
      <c r="G20" s="155"/>
      <c r="H20" s="161"/>
      <c r="I20" s="309"/>
      <c r="J20" s="155"/>
      <c r="K20" s="200"/>
      <c r="L20" s="311"/>
      <c r="M20" s="155"/>
      <c r="N20" s="161"/>
      <c r="O20" s="154"/>
      <c r="P20" s="304"/>
      <c r="Q20" s="155"/>
      <c r="R20" s="149"/>
    </row>
    <row r="21" spans="1:18" x14ac:dyDescent="0.15">
      <c r="A21" s="541"/>
      <c r="B21" s="160"/>
      <c r="C21" s="307" t="s">
        <v>220</v>
      </c>
      <c r="D21" s="296">
        <v>850</v>
      </c>
      <c r="E21" s="161"/>
      <c r="F21" s="307"/>
      <c r="G21" s="268"/>
      <c r="H21" s="161"/>
      <c r="I21" s="311"/>
      <c r="J21" s="155"/>
      <c r="K21" s="161"/>
      <c r="L21" s="311"/>
      <c r="M21" s="296"/>
      <c r="N21" s="161"/>
      <c r="O21" s="156"/>
      <c r="P21" s="303"/>
      <c r="Q21" s="155"/>
      <c r="R21" s="149"/>
    </row>
    <row r="22" spans="1:18" x14ac:dyDescent="0.15">
      <c r="A22" s="541"/>
      <c r="B22" s="160"/>
      <c r="C22" s="303" t="s">
        <v>197</v>
      </c>
      <c r="D22" s="155">
        <v>250</v>
      </c>
      <c r="E22" s="161"/>
      <c r="F22" s="311"/>
      <c r="G22" s="268"/>
      <c r="H22" s="161"/>
      <c r="I22" s="311"/>
      <c r="J22" s="155"/>
      <c r="K22" s="161"/>
      <c r="L22" s="311"/>
      <c r="M22" s="155"/>
      <c r="N22" s="161"/>
      <c r="O22" s="191"/>
      <c r="P22" s="303"/>
      <c r="Q22" s="155"/>
      <c r="R22" s="149"/>
    </row>
    <row r="23" spans="1:18" x14ac:dyDescent="0.15">
      <c r="A23" s="541"/>
      <c r="B23" s="160"/>
      <c r="C23" s="307" t="s">
        <v>221</v>
      </c>
      <c r="D23" s="296">
        <v>950</v>
      </c>
      <c r="E23" s="161"/>
      <c r="F23" s="307"/>
      <c r="G23" s="268"/>
      <c r="H23" s="161"/>
      <c r="I23" s="307"/>
      <c r="J23" s="151"/>
      <c r="K23" s="161"/>
      <c r="L23" s="307"/>
      <c r="M23" s="296"/>
      <c r="N23" s="161"/>
      <c r="O23" s="152"/>
      <c r="P23" s="313"/>
      <c r="Q23" s="296"/>
      <c r="R23" s="149"/>
    </row>
    <row r="24" spans="1:18" x14ac:dyDescent="0.15">
      <c r="A24" s="541"/>
      <c r="B24" s="160"/>
      <c r="C24" s="303" t="s">
        <v>272</v>
      </c>
      <c r="D24" s="155">
        <v>600</v>
      </c>
      <c r="E24" s="161"/>
      <c r="F24" s="303"/>
      <c r="G24" s="155"/>
      <c r="H24" s="161"/>
      <c r="I24" s="303"/>
      <c r="J24" s="155"/>
      <c r="K24" s="161"/>
      <c r="L24" s="303"/>
      <c r="M24" s="155"/>
      <c r="N24" s="161"/>
      <c r="O24" s="154"/>
      <c r="P24" s="303"/>
      <c r="Q24" s="155"/>
      <c r="R24" s="149"/>
    </row>
    <row r="25" spans="1:18" x14ac:dyDescent="0.15">
      <c r="A25" s="541"/>
      <c r="B25" s="160"/>
      <c r="C25" s="307" t="s">
        <v>189</v>
      </c>
      <c r="D25" s="296">
        <v>1900</v>
      </c>
      <c r="E25" s="161"/>
      <c r="F25" s="307" t="s">
        <v>189</v>
      </c>
      <c r="G25" s="298">
        <v>350</v>
      </c>
      <c r="H25" s="161"/>
      <c r="I25" s="307" t="s">
        <v>189</v>
      </c>
      <c r="J25" s="151">
        <v>450</v>
      </c>
      <c r="K25" s="161"/>
      <c r="L25" s="307" t="s">
        <v>189</v>
      </c>
      <c r="M25" s="296">
        <v>400</v>
      </c>
      <c r="N25" s="161"/>
      <c r="O25" s="152"/>
      <c r="P25" s="313"/>
      <c r="Q25" s="296"/>
      <c r="R25" s="149"/>
    </row>
    <row r="26" spans="1:18" x14ac:dyDescent="0.15">
      <c r="A26" s="541"/>
      <c r="B26" s="160"/>
      <c r="C26" s="303" t="s">
        <v>190</v>
      </c>
      <c r="D26" s="155" t="s">
        <v>333</v>
      </c>
      <c r="E26" s="161"/>
      <c r="F26" s="311"/>
      <c r="G26" s="155"/>
      <c r="H26" s="161"/>
      <c r="I26" s="311"/>
      <c r="J26" s="155"/>
      <c r="K26" s="161"/>
      <c r="L26" s="311"/>
      <c r="M26" s="155"/>
      <c r="N26" s="149"/>
      <c r="O26" s="154"/>
      <c r="P26" s="303"/>
      <c r="Q26" s="155"/>
      <c r="R26" s="149"/>
    </row>
    <row r="27" spans="1:18" x14ac:dyDescent="0.15">
      <c r="A27" s="541"/>
      <c r="B27" s="160"/>
      <c r="C27" s="307" t="s">
        <v>192</v>
      </c>
      <c r="D27" s="296">
        <v>2200</v>
      </c>
      <c r="E27" s="161"/>
      <c r="F27" s="307"/>
      <c r="G27" s="151"/>
      <c r="H27" s="161"/>
      <c r="I27" s="307"/>
      <c r="J27" s="151"/>
      <c r="K27" s="161"/>
      <c r="L27" s="307"/>
      <c r="M27" s="296"/>
      <c r="N27" s="153"/>
      <c r="O27" s="152"/>
      <c r="P27" s="313"/>
      <c r="Q27" s="296"/>
      <c r="R27" s="153"/>
    </row>
    <row r="28" spans="1:18" x14ac:dyDescent="0.15">
      <c r="A28" s="541"/>
      <c r="B28" s="160"/>
      <c r="C28" s="303" t="s">
        <v>193</v>
      </c>
      <c r="D28" s="155" t="s">
        <v>333</v>
      </c>
      <c r="E28" s="161"/>
      <c r="F28" s="308"/>
      <c r="G28" s="102"/>
      <c r="H28" s="149"/>
      <c r="I28" s="308"/>
      <c r="J28" s="102"/>
      <c r="K28" s="149"/>
      <c r="L28" s="308"/>
      <c r="M28" s="155"/>
      <c r="N28" s="149"/>
      <c r="O28" s="101"/>
      <c r="P28" s="303"/>
      <c r="Q28" s="155"/>
      <c r="R28" s="153"/>
    </row>
    <row r="29" spans="1:18" ht="14.25" thickBot="1" x14ac:dyDescent="0.2">
      <c r="A29" s="541"/>
      <c r="B29" s="372"/>
      <c r="C29" s="307" t="s">
        <v>194</v>
      </c>
      <c r="D29" s="296">
        <v>200</v>
      </c>
      <c r="E29" s="158"/>
      <c r="F29" s="307"/>
      <c r="G29" s="151"/>
      <c r="H29" s="159"/>
      <c r="I29" s="307"/>
      <c r="J29" s="151"/>
      <c r="K29" s="159"/>
      <c r="L29" s="307"/>
      <c r="M29" s="296"/>
      <c r="N29" s="159"/>
      <c r="O29" s="152"/>
      <c r="P29" s="313"/>
      <c r="Q29" s="296"/>
      <c r="R29" s="153"/>
    </row>
    <row r="30" spans="1:18" ht="14.25" thickBot="1" x14ac:dyDescent="0.2">
      <c r="A30" s="542"/>
      <c r="B30" s="373"/>
      <c r="C30" s="312" t="s">
        <v>38</v>
      </c>
      <c r="D30" s="297">
        <f>SUM(D12:D29)</f>
        <v>25000</v>
      </c>
      <c r="E30" s="367">
        <f>SUM(E12:E29)</f>
        <v>0</v>
      </c>
      <c r="F30" s="312" t="s">
        <v>38</v>
      </c>
      <c r="G30" s="297">
        <f>SUM(G12:G29)</f>
        <v>5400</v>
      </c>
      <c r="H30" s="367">
        <f>SUM(H12:H29)</f>
        <v>0</v>
      </c>
      <c r="I30" s="312" t="s">
        <v>38</v>
      </c>
      <c r="J30" s="297">
        <f>SUM(J12:J29)</f>
        <v>450</v>
      </c>
      <c r="K30" s="367">
        <f>SUM(K12:K29)</f>
        <v>0</v>
      </c>
      <c r="L30" s="312" t="s">
        <v>38</v>
      </c>
      <c r="M30" s="269">
        <f>SUM(M12:M29)</f>
        <v>4400</v>
      </c>
      <c r="N30" s="367">
        <f>SUM(N12:O29)</f>
        <v>0</v>
      </c>
      <c r="O30" s="174"/>
      <c r="P30" s="314" t="s">
        <v>38</v>
      </c>
      <c r="Q30" s="297">
        <f>SUM(Q10:Q19)</f>
        <v>700</v>
      </c>
      <c r="R30" s="367">
        <f>SUM(R12:R14)</f>
        <v>0</v>
      </c>
    </row>
    <row r="31" spans="1:18" x14ac:dyDescent="0.15">
      <c r="A31" s="541"/>
      <c r="B31" s="171"/>
      <c r="C31" s="172"/>
      <c r="D31" s="173"/>
      <c r="E31" s="374"/>
      <c r="F31" s="172"/>
      <c r="G31" s="173"/>
      <c r="H31" s="374"/>
      <c r="I31" s="172"/>
      <c r="J31" s="105"/>
      <c r="K31" s="374"/>
      <c r="L31" s="172"/>
      <c r="M31" s="105"/>
      <c r="N31" s="374"/>
      <c r="O31" s="175"/>
      <c r="P31" s="178" t="s">
        <v>39</v>
      </c>
      <c r="Q31" s="179"/>
      <c r="R31" s="375">
        <f>E30+H30+K30+N30+R30</f>
        <v>0</v>
      </c>
    </row>
    <row r="32" spans="1:18" ht="13.35" customHeight="1" x14ac:dyDescent="0.15">
      <c r="B32" s="106" t="s">
        <v>82</v>
      </c>
    </row>
    <row r="33" spans="2:18" ht="13.35" customHeight="1" x14ac:dyDescent="0.15">
      <c r="B33" s="234" t="s">
        <v>330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ht="13.35" customHeight="1" x14ac:dyDescent="0.15">
      <c r="B34" s="106" t="s">
        <v>331</v>
      </c>
    </row>
    <row r="35" spans="2:18" ht="13.35" customHeight="1" x14ac:dyDescent="0.15">
      <c r="B35" s="106" t="s">
        <v>332</v>
      </c>
    </row>
  </sheetData>
  <mergeCells count="26"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  <mergeCell ref="H5:I5"/>
    <mergeCell ref="C7:G7"/>
    <mergeCell ref="N5:R5"/>
    <mergeCell ref="H6:I6"/>
    <mergeCell ref="L6:M6"/>
    <mergeCell ref="L14:L15"/>
    <mergeCell ref="O8:R8"/>
    <mergeCell ref="N6:R7"/>
    <mergeCell ref="L5:M5"/>
    <mergeCell ref="J7:K7"/>
  </mergeCells>
  <phoneticPr fontId="2"/>
  <conditionalFormatting sqref="E12:E13 E17:E18 E21:E30 H12 H17:H30 K17:K18 K21:K30 N12 N17:N30 R12:R30">
    <cfRule type="expression" dxfId="17" priority="33" stopIfTrue="1">
      <formula>D12&lt;E12</formula>
    </cfRule>
  </conditionalFormatting>
  <conditionalFormatting sqref="E14">
    <cfRule type="cellIs" dxfId="16" priority="1" stopIfTrue="1" operator="greaterThan">
      <formula>5100</formula>
    </cfRule>
  </conditionalFormatting>
  <conditionalFormatting sqref="E15">
    <cfRule type="cellIs" dxfId="15" priority="31" stopIfTrue="1" operator="greaterThan">
      <formula>1300</formula>
    </cfRule>
  </conditionalFormatting>
  <conditionalFormatting sqref="E16">
    <cfRule type="cellIs" dxfId="14" priority="30" stopIfTrue="1" operator="greaterThan">
      <formula>1100</formula>
    </cfRule>
  </conditionalFormatting>
  <conditionalFormatting sqref="E19">
    <cfRule type="cellIs" dxfId="13" priority="29" stopIfTrue="1" operator="greaterThan">
      <formula>1800</formula>
    </cfRule>
  </conditionalFormatting>
  <conditionalFormatting sqref="E20">
    <cfRule type="cellIs" dxfId="12" priority="28" stopIfTrue="1" operator="greaterThan">
      <formula>1800</formula>
    </cfRule>
  </conditionalFormatting>
  <conditionalFormatting sqref="H13">
    <cfRule type="cellIs" dxfId="11" priority="27" stopIfTrue="1" operator="greaterThan">
      <formula>4100</formula>
    </cfRule>
  </conditionalFormatting>
  <conditionalFormatting sqref="H14">
    <cfRule type="cellIs" dxfId="10" priority="26" stopIfTrue="1" operator="greaterThan">
      <formula>100</formula>
    </cfRule>
  </conditionalFormatting>
  <conditionalFormatting sqref="H15">
    <cfRule type="cellIs" dxfId="9" priority="25" stopIfTrue="1" operator="greaterThan">
      <formula>50</formula>
    </cfRule>
  </conditionalFormatting>
  <conditionalFormatting sqref="H16">
    <cfRule type="cellIs" dxfId="8" priority="24" stopIfTrue="1" operator="greaterThan">
      <formula>150</formula>
    </cfRule>
  </conditionalFormatting>
  <conditionalFormatting sqref="K12:K13">
    <cfRule type="expression" dxfId="7" priority="6" stopIfTrue="1">
      <formula>J12&lt;K12</formula>
    </cfRule>
  </conditionalFormatting>
  <conditionalFormatting sqref="K14">
    <cfRule type="cellIs" dxfId="6" priority="2" stopIfTrue="1" operator="greaterThan">
      <formula>700</formula>
    </cfRule>
  </conditionalFormatting>
  <conditionalFormatting sqref="K15:K16">
    <cfRule type="cellIs" dxfId="5" priority="5" stopIfTrue="1" operator="greaterThan">
      <formula>100</formula>
    </cfRule>
  </conditionalFormatting>
  <conditionalFormatting sqref="K19:K20">
    <cfRule type="cellIs" dxfId="4" priority="4" stopIfTrue="1" operator="greaterThan">
      <formula>750</formula>
    </cfRule>
  </conditionalFormatting>
  <conditionalFormatting sqref="N13">
    <cfRule type="cellIs" dxfId="3" priority="7" stopIfTrue="1" operator="greaterThan">
      <formula>2100</formula>
    </cfRule>
  </conditionalFormatting>
  <conditionalFormatting sqref="N14">
    <cfRule type="cellIs" dxfId="2" priority="18" stopIfTrue="1" operator="greaterThan">
      <formula>250</formula>
    </cfRule>
  </conditionalFormatting>
  <conditionalFormatting sqref="N15">
    <cfRule type="cellIs" dxfId="1" priority="17" stopIfTrue="1" operator="greaterThan">
      <formula>50</formula>
    </cfRule>
  </conditionalFormatting>
  <conditionalFormatting sqref="N16">
    <cfRule type="cellIs" dxfId="0" priority="16" stopIfTrue="1" operator="greaterThan">
      <formula>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aoy004</cp:lastModifiedBy>
  <cp:lastPrinted>2023-03-20T03:25:12Z</cp:lastPrinted>
  <dcterms:created xsi:type="dcterms:W3CDTF">2001-05-19T01:27:28Z</dcterms:created>
  <dcterms:modified xsi:type="dcterms:W3CDTF">2023-03-23T00:34:58Z</dcterms:modified>
</cp:coreProperties>
</file>