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y004\Desktop\"/>
    </mc:Choice>
  </mc:AlternateContent>
  <xr:revisionPtr revIDLastSave="0" documentId="13_ncr:1_{42B3DE6F-C20C-44C7-95F0-88A0FE50022E}" xr6:coauthVersionLast="47" xr6:coauthVersionMax="47" xr10:uidLastSave="{00000000-0000-0000-0000-000000000000}"/>
  <bookViews>
    <workbookView xWindow="-120" yWindow="-120" windowWidth="29040" windowHeight="15840" tabRatio="804" activeTab="1" xr2:uid="{00000000-000D-0000-FFFF-FFFF00000000}"/>
  </bookViews>
  <sheets>
    <sheet name="市・郡別" sheetId="10" r:id="rId1"/>
    <sheet name="山形市・上山市" sheetId="1" r:id="rId2"/>
    <sheet name="天童・寒河江・東、西村山郡" sheetId="2" r:id="rId3"/>
    <sheet name="東根・村山・尾花沢・北村山" sheetId="3" r:id="rId4"/>
    <sheet name="新庄・最上" sheetId="4" r:id="rId5"/>
    <sheet name="米沢・南陽・東置賜" sheetId="5" r:id="rId6"/>
    <sheet name="長井・西置賜" sheetId="6" r:id="rId7"/>
    <sheet name="酒田・飽海・東田川" sheetId="7" r:id="rId8"/>
    <sheet name="鶴岡" sheetId="8" r:id="rId9"/>
  </sheets>
  <definedNames>
    <definedName name="_xlnm.Print_Area" localSheetId="1">山形市・上山市!$A$1:$R$36</definedName>
    <definedName name="_xlnm.Print_Area" localSheetId="7">酒田・飽海・東田川!$A$1:$R$36</definedName>
    <definedName name="_xlnm.Print_Area" localSheetId="4">新庄・最上!$A$1:$R$31</definedName>
    <definedName name="_xlnm.Print_Area" localSheetId="6">長井・西置賜!$A$1:$R$27</definedName>
    <definedName name="_xlnm.Print_Area" localSheetId="8">鶴岡!$A$1:$R$35</definedName>
    <definedName name="_xlnm.Print_Area" localSheetId="2">'天童・寒河江・東、西村山郡'!$A$1:$R$39</definedName>
    <definedName name="_xlnm.Print_Area" localSheetId="3">東根・村山・尾花沢・北村山!$A$1:$R$35</definedName>
    <definedName name="_xlnm.Print_Area" localSheetId="5">米沢・南陽・東置賜!$A$1:$R$35</definedName>
  </definedNames>
  <calcPr calcId="191029"/>
</workbook>
</file>

<file path=xl/calcChain.xml><?xml version="1.0" encoding="utf-8"?>
<calcChain xmlns="http://schemas.openxmlformats.org/spreadsheetml/2006/main">
  <c r="G30" i="5" l="1"/>
  <c r="G30" i="8"/>
  <c r="B2" i="5"/>
  <c r="H22" i="6" l="1"/>
  <c r="E22" i="6"/>
  <c r="E14" i="6"/>
  <c r="N22" i="6"/>
  <c r="C7" i="2" l="1"/>
  <c r="A6" i="6" l="1"/>
  <c r="Q25" i="1" l="1"/>
  <c r="J25" i="1"/>
  <c r="B2" i="2" l="1"/>
  <c r="B2" i="3"/>
  <c r="J6" i="2" l="1"/>
  <c r="B2" i="8" l="1"/>
  <c r="B2" i="7"/>
  <c r="B2" i="6"/>
  <c r="B2" i="4"/>
  <c r="A2" i="10"/>
  <c r="K18" i="7" l="1"/>
  <c r="K5" i="10" l="1"/>
  <c r="H5" i="10"/>
  <c r="F5" i="10"/>
  <c r="H6" i="2"/>
  <c r="D5" i="10"/>
  <c r="A5" i="10"/>
  <c r="E15" i="2" l="1"/>
  <c r="E17" i="10" s="1"/>
  <c r="J18" i="7" l="1"/>
  <c r="H11" i="10" s="1"/>
  <c r="Q15" i="5"/>
  <c r="L9" i="10" s="1"/>
  <c r="H27" i="2"/>
  <c r="G23" i="10" s="1"/>
  <c r="E15" i="3"/>
  <c r="E18" i="10" s="1"/>
  <c r="G26" i="3"/>
  <c r="H26" i="3"/>
  <c r="D25" i="1"/>
  <c r="D8" i="10" s="1"/>
  <c r="E25" i="1"/>
  <c r="E8" i="10" s="1"/>
  <c r="G25" i="1"/>
  <c r="F8" i="10" s="1"/>
  <c r="H25" i="1"/>
  <c r="G8" i="10" s="1"/>
  <c r="H8" i="10"/>
  <c r="K25" i="1"/>
  <c r="I8" i="10" s="1"/>
  <c r="M25" i="1"/>
  <c r="J8" i="10" s="1"/>
  <c r="N25" i="1"/>
  <c r="K8" i="10" s="1"/>
  <c r="L8" i="10"/>
  <c r="R25" i="1"/>
  <c r="M8" i="10" s="1"/>
  <c r="D31" i="1"/>
  <c r="D14" i="10" s="1"/>
  <c r="E31" i="1"/>
  <c r="E14" i="10" s="1"/>
  <c r="G31" i="1"/>
  <c r="F14" i="10" s="1"/>
  <c r="H31" i="1"/>
  <c r="G14" i="10" s="1"/>
  <c r="J31" i="1"/>
  <c r="H14" i="10" s="1"/>
  <c r="K31" i="1"/>
  <c r="I14" i="10" s="1"/>
  <c r="M31" i="1"/>
  <c r="J14" i="10" s="1"/>
  <c r="N31" i="1"/>
  <c r="K14" i="10" s="1"/>
  <c r="Q31" i="1"/>
  <c r="L14" i="10" s="1"/>
  <c r="R31" i="1"/>
  <c r="M14" i="10" s="1"/>
  <c r="A6" i="7"/>
  <c r="E6" i="7"/>
  <c r="H6" i="7"/>
  <c r="J6" i="7"/>
  <c r="N6" i="7"/>
  <c r="C7" i="7"/>
  <c r="C8" i="7"/>
  <c r="H8" i="7"/>
  <c r="J8" i="7"/>
  <c r="D18" i="7"/>
  <c r="D11" i="10" s="1"/>
  <c r="E18" i="7"/>
  <c r="E11" i="10" s="1"/>
  <c r="G18" i="7"/>
  <c r="F11" i="10" s="1"/>
  <c r="H18" i="7"/>
  <c r="G11" i="10" s="1"/>
  <c r="I11" i="10"/>
  <c r="M18" i="7"/>
  <c r="J11" i="10" s="1"/>
  <c r="N18" i="7"/>
  <c r="K11" i="10" s="1"/>
  <c r="Q18" i="7"/>
  <c r="L11" i="10" s="1"/>
  <c r="R18" i="7"/>
  <c r="M11" i="10" s="1"/>
  <c r="D24" i="7"/>
  <c r="D30" i="10" s="1"/>
  <c r="E24" i="7"/>
  <c r="E30" i="10" s="1"/>
  <c r="G24" i="7"/>
  <c r="H24" i="7"/>
  <c r="J24" i="7"/>
  <c r="K24" i="7"/>
  <c r="M24" i="7"/>
  <c r="N24" i="7"/>
  <c r="Q24" i="7"/>
  <c r="L30" i="10" s="1"/>
  <c r="R24" i="7"/>
  <c r="M30" i="10" s="1"/>
  <c r="D31" i="7"/>
  <c r="D29" i="10" s="1"/>
  <c r="E31" i="7"/>
  <c r="E29" i="10" s="1"/>
  <c r="G31" i="7"/>
  <c r="F29" i="10" s="1"/>
  <c r="H31" i="7"/>
  <c r="G29" i="10" s="1"/>
  <c r="J31" i="7"/>
  <c r="H29" i="10" s="1"/>
  <c r="K31" i="7"/>
  <c r="I29" i="10" s="1"/>
  <c r="M31" i="7"/>
  <c r="J29" i="10" s="1"/>
  <c r="N31" i="7"/>
  <c r="K29" i="10" s="1"/>
  <c r="Q31" i="7"/>
  <c r="L29" i="10" s="1"/>
  <c r="R31" i="7"/>
  <c r="M29" i="10" s="1"/>
  <c r="A6" i="4"/>
  <c r="E6" i="4"/>
  <c r="H6" i="4"/>
  <c r="J6" i="4"/>
  <c r="N6" i="4"/>
  <c r="C7" i="4"/>
  <c r="C8" i="4"/>
  <c r="H8" i="4"/>
  <c r="J8" i="4"/>
  <c r="D14" i="4"/>
  <c r="D12" i="10" s="1"/>
  <c r="E14" i="4"/>
  <c r="E12" i="10" s="1"/>
  <c r="G14" i="4"/>
  <c r="F12" i="10" s="1"/>
  <c r="H14" i="4"/>
  <c r="G12" i="10" s="1"/>
  <c r="J14" i="4"/>
  <c r="H12" i="10" s="1"/>
  <c r="K14" i="4"/>
  <c r="I12" i="10" s="1"/>
  <c r="M14" i="4"/>
  <c r="J12" i="10" s="1"/>
  <c r="N14" i="4"/>
  <c r="K12" i="10" s="1"/>
  <c r="Q14" i="4"/>
  <c r="L12" i="10" s="1"/>
  <c r="R14" i="4"/>
  <c r="M12" i="10" s="1"/>
  <c r="D28" i="4"/>
  <c r="D26" i="10" s="1"/>
  <c r="E28" i="4"/>
  <c r="E26" i="10" s="1"/>
  <c r="G28" i="4"/>
  <c r="F26" i="10" s="1"/>
  <c r="H28" i="4"/>
  <c r="G26" i="10" s="1"/>
  <c r="M28" i="4"/>
  <c r="J26" i="10" s="1"/>
  <c r="N28" i="4"/>
  <c r="K26" i="10" s="1"/>
  <c r="E6" i="6"/>
  <c r="H6" i="6"/>
  <c r="J6" i="6"/>
  <c r="N6" i="6"/>
  <c r="C7" i="6"/>
  <c r="C8" i="6"/>
  <c r="H8" i="6"/>
  <c r="J8" i="6"/>
  <c r="D14" i="6"/>
  <c r="D16" i="10" s="1"/>
  <c r="E16" i="10"/>
  <c r="G14" i="6"/>
  <c r="F16" i="10" s="1"/>
  <c r="H14" i="6"/>
  <c r="G16" i="10" s="1"/>
  <c r="M14" i="6"/>
  <c r="J16" i="10" s="1"/>
  <c r="N14" i="6"/>
  <c r="K16" i="10" s="1"/>
  <c r="Q14" i="6"/>
  <c r="L16" i="10" s="1"/>
  <c r="R14" i="6"/>
  <c r="M16" i="10" s="1"/>
  <c r="D22" i="6"/>
  <c r="D28" i="10" s="1"/>
  <c r="E28" i="10"/>
  <c r="G22" i="6"/>
  <c r="F28" i="10" s="1"/>
  <c r="G28" i="10"/>
  <c r="M22" i="6"/>
  <c r="J28" i="10" s="1"/>
  <c r="K28" i="10"/>
  <c r="Q22" i="6"/>
  <c r="L28" i="10" s="1"/>
  <c r="R22" i="6"/>
  <c r="M28" i="10" s="1"/>
  <c r="A6" i="8"/>
  <c r="E6" i="8"/>
  <c r="H6" i="8"/>
  <c r="J6" i="8"/>
  <c r="N6" i="8"/>
  <c r="C7" i="8"/>
  <c r="C8" i="8"/>
  <c r="H8" i="8"/>
  <c r="J8" i="8"/>
  <c r="D30" i="8"/>
  <c r="D10" i="10" s="1"/>
  <c r="E30" i="8"/>
  <c r="E10" i="10" s="1"/>
  <c r="F10" i="10"/>
  <c r="H30" i="8"/>
  <c r="G10" i="10" s="1"/>
  <c r="J30" i="8"/>
  <c r="H10" i="10" s="1"/>
  <c r="K30" i="8"/>
  <c r="I10" i="10" s="1"/>
  <c r="M30" i="8"/>
  <c r="J10" i="10" s="1"/>
  <c r="N30" i="8"/>
  <c r="Q30" i="8"/>
  <c r="L10" i="10" s="1"/>
  <c r="R30" i="8"/>
  <c r="M10" i="10" s="1"/>
  <c r="A6" i="2"/>
  <c r="E6" i="2"/>
  <c r="N6" i="2"/>
  <c r="C8" i="2"/>
  <c r="H8" i="2"/>
  <c r="J8" i="2"/>
  <c r="D15" i="2"/>
  <c r="D17" i="10" s="1"/>
  <c r="G15" i="2"/>
  <c r="F17" i="10" s="1"/>
  <c r="H15" i="2"/>
  <c r="G17" i="10" s="1"/>
  <c r="J15" i="2"/>
  <c r="H17" i="10" s="1"/>
  <c r="K15" i="2"/>
  <c r="I17" i="10" s="1"/>
  <c r="M15" i="2"/>
  <c r="J17" i="10" s="1"/>
  <c r="N15" i="2"/>
  <c r="K17" i="10" s="1"/>
  <c r="Q15" i="2"/>
  <c r="L17" i="10" s="1"/>
  <c r="R15" i="2"/>
  <c r="M17" i="10" s="1"/>
  <c r="D21" i="2"/>
  <c r="D13" i="10" s="1"/>
  <c r="E21" i="2"/>
  <c r="E13" i="10" s="1"/>
  <c r="G21" i="2"/>
  <c r="F13" i="10" s="1"/>
  <c r="H21" i="2"/>
  <c r="G13" i="10" s="1"/>
  <c r="J21" i="2"/>
  <c r="H13" i="10" s="1"/>
  <c r="K21" i="2"/>
  <c r="I13" i="10" s="1"/>
  <c r="M21" i="2"/>
  <c r="J13" i="10" s="1"/>
  <c r="N21" i="2"/>
  <c r="K13" i="10" s="1"/>
  <c r="Q21" i="2"/>
  <c r="L13" i="10" s="1"/>
  <c r="R21" i="2"/>
  <c r="M13" i="10" s="1"/>
  <c r="D27" i="2"/>
  <c r="D23" i="10" s="1"/>
  <c r="E27" i="2"/>
  <c r="E23" i="10" s="1"/>
  <c r="G27" i="2"/>
  <c r="F23" i="10" s="1"/>
  <c r="J27" i="2"/>
  <c r="H23" i="10" s="1"/>
  <c r="K27" i="2"/>
  <c r="I23" i="10" s="1"/>
  <c r="I31" i="10" s="1"/>
  <c r="M27" i="2"/>
  <c r="J23" i="10" s="1"/>
  <c r="N27" i="2"/>
  <c r="K23" i="10" s="1"/>
  <c r="Q27" i="2"/>
  <c r="L23" i="10" s="1"/>
  <c r="R27" i="2"/>
  <c r="M23" i="10" s="1"/>
  <c r="D35" i="2"/>
  <c r="D24" i="10" s="1"/>
  <c r="E35" i="2"/>
  <c r="E24" i="10" s="1"/>
  <c r="G35" i="2"/>
  <c r="F24" i="10" s="1"/>
  <c r="H35" i="2"/>
  <c r="G24" i="10" s="1"/>
  <c r="J35" i="2"/>
  <c r="H24" i="10" s="1"/>
  <c r="K35" i="2"/>
  <c r="I24" i="10" s="1"/>
  <c r="M35" i="2"/>
  <c r="J24" i="10" s="1"/>
  <c r="N35" i="2"/>
  <c r="K24" i="10" s="1"/>
  <c r="Q35" i="2"/>
  <c r="L24" i="10" s="1"/>
  <c r="R35" i="2"/>
  <c r="M24" i="10" s="1"/>
  <c r="A6" i="3"/>
  <c r="E6" i="3"/>
  <c r="H6" i="3"/>
  <c r="J6" i="3"/>
  <c r="N6" i="3"/>
  <c r="C7" i="3"/>
  <c r="C8" i="3"/>
  <c r="H8" i="3"/>
  <c r="J8" i="3"/>
  <c r="D15" i="3"/>
  <c r="D18" i="10" s="1"/>
  <c r="G15" i="3"/>
  <c r="F18" i="10" s="1"/>
  <c r="H15" i="3"/>
  <c r="G18" i="10" s="1"/>
  <c r="J15" i="3"/>
  <c r="H18" i="10" s="1"/>
  <c r="K15" i="3"/>
  <c r="I18" i="10" s="1"/>
  <c r="M15" i="3"/>
  <c r="J18" i="10" s="1"/>
  <c r="N15" i="3"/>
  <c r="K18" i="10" s="1"/>
  <c r="Q15" i="3"/>
  <c r="L18" i="10" s="1"/>
  <c r="R15" i="3"/>
  <c r="M18" i="10" s="1"/>
  <c r="D21" i="3"/>
  <c r="D15" i="10" s="1"/>
  <c r="E21" i="3"/>
  <c r="E15" i="10" s="1"/>
  <c r="G21" i="3"/>
  <c r="F15" i="10" s="1"/>
  <c r="H21" i="3"/>
  <c r="G15" i="10" s="1"/>
  <c r="J21" i="3"/>
  <c r="H15" i="10" s="1"/>
  <c r="K21" i="3"/>
  <c r="I15" i="10" s="1"/>
  <c r="M21" i="3"/>
  <c r="J15" i="10" s="1"/>
  <c r="N21" i="3"/>
  <c r="K15" i="10" s="1"/>
  <c r="Q21" i="3"/>
  <c r="L15" i="10" s="1"/>
  <c r="R21" i="3"/>
  <c r="M15" i="10" s="1"/>
  <c r="D26" i="3"/>
  <c r="D19" i="10" s="1"/>
  <c r="E26" i="3"/>
  <c r="E19" i="10" s="1"/>
  <c r="K26" i="3"/>
  <c r="M26" i="3"/>
  <c r="J19" i="10" s="1"/>
  <c r="N26" i="3"/>
  <c r="K19" i="10" s="1"/>
  <c r="Q26" i="3"/>
  <c r="L19" i="10" s="1"/>
  <c r="R26" i="3"/>
  <c r="M19" i="10" s="1"/>
  <c r="D32" i="3"/>
  <c r="D25" i="10" s="1"/>
  <c r="B25" i="10" s="1"/>
  <c r="E32" i="3"/>
  <c r="E25" i="10" s="1"/>
  <c r="C25" i="10" s="1"/>
  <c r="A6" i="5"/>
  <c r="E6" i="5"/>
  <c r="H6" i="5"/>
  <c r="J6" i="5"/>
  <c r="N6" i="5"/>
  <c r="C7" i="5"/>
  <c r="C8" i="5"/>
  <c r="H8" i="5"/>
  <c r="J8" i="5"/>
  <c r="D15" i="5"/>
  <c r="D9" i="10" s="1"/>
  <c r="E15" i="5"/>
  <c r="E9" i="10" s="1"/>
  <c r="G15" i="5"/>
  <c r="F9" i="10" s="1"/>
  <c r="H15" i="5"/>
  <c r="G9" i="10" s="1"/>
  <c r="J15" i="5"/>
  <c r="H9" i="10" s="1"/>
  <c r="K15" i="5"/>
  <c r="I9" i="10" s="1"/>
  <c r="M15" i="5"/>
  <c r="J9" i="10" s="1"/>
  <c r="N15" i="5"/>
  <c r="K9" i="10" s="1"/>
  <c r="R15" i="5"/>
  <c r="M9" i="10" s="1"/>
  <c r="D21" i="5"/>
  <c r="D20" i="10" s="1"/>
  <c r="E21" i="5"/>
  <c r="E20" i="10" s="1"/>
  <c r="G21" i="5"/>
  <c r="F20" i="10" s="1"/>
  <c r="H21" i="5"/>
  <c r="G20" i="10" s="1"/>
  <c r="J21" i="5"/>
  <c r="H20" i="10" s="1"/>
  <c r="K21" i="5"/>
  <c r="I20" i="10" s="1"/>
  <c r="M21" i="5"/>
  <c r="J20" i="10" s="1"/>
  <c r="N21" i="5"/>
  <c r="K20" i="10" s="1"/>
  <c r="Q21" i="5"/>
  <c r="L20" i="10" s="1"/>
  <c r="R21" i="5"/>
  <c r="M20" i="10" s="1"/>
  <c r="D30" i="5"/>
  <c r="D27" i="10" s="1"/>
  <c r="E30" i="5"/>
  <c r="E27" i="10" s="1"/>
  <c r="F27" i="10"/>
  <c r="H30" i="5"/>
  <c r="G27" i="10" s="1"/>
  <c r="M30" i="5"/>
  <c r="J27" i="10" s="1"/>
  <c r="N30" i="5"/>
  <c r="K27" i="10" s="1"/>
  <c r="Q30" i="5"/>
  <c r="L27" i="10" s="1"/>
  <c r="R30" i="5"/>
  <c r="M27" i="10" s="1"/>
  <c r="E21" i="10" l="1"/>
  <c r="I21" i="10"/>
  <c r="M21" i="10"/>
  <c r="G31" i="10"/>
  <c r="G21" i="10"/>
  <c r="G33" i="10" s="1"/>
  <c r="C23" i="10"/>
  <c r="E31" i="10"/>
  <c r="R22" i="2"/>
  <c r="R32" i="1"/>
  <c r="R31" i="5"/>
  <c r="F21" i="10"/>
  <c r="C19" i="10"/>
  <c r="C17" i="10"/>
  <c r="R22" i="3"/>
  <c r="E33" i="3"/>
  <c r="R16" i="2"/>
  <c r="B19" i="10"/>
  <c r="B15" i="10"/>
  <c r="R27" i="3"/>
  <c r="C15" i="10"/>
  <c r="C18" i="10"/>
  <c r="C13" i="10"/>
  <c r="R22" i="5"/>
  <c r="C9" i="10"/>
  <c r="C27" i="10"/>
  <c r="C20" i="10"/>
  <c r="C28" i="10"/>
  <c r="C16" i="10"/>
  <c r="R23" i="6"/>
  <c r="B28" i="10"/>
  <c r="R15" i="6"/>
  <c r="B16" i="10"/>
  <c r="C26" i="10"/>
  <c r="R15" i="4"/>
  <c r="R29" i="4"/>
  <c r="C12" i="10"/>
  <c r="M31" i="10"/>
  <c r="K31" i="10"/>
  <c r="R32" i="7"/>
  <c r="B26" i="10"/>
  <c r="R16" i="3"/>
  <c r="L31" i="10"/>
  <c r="H31" i="10"/>
  <c r="R16" i="5"/>
  <c r="D31" i="10"/>
  <c r="R36" i="2"/>
  <c r="C24" i="10"/>
  <c r="R28" i="2"/>
  <c r="B13" i="10"/>
  <c r="L21" i="10"/>
  <c r="C11" i="10"/>
  <c r="B29" i="10"/>
  <c r="C30" i="10"/>
  <c r="F31" i="10"/>
  <c r="F33" i="10" s="1"/>
  <c r="C29" i="10"/>
  <c r="R25" i="7"/>
  <c r="B30" i="10"/>
  <c r="C14" i="10"/>
  <c r="I33" i="10"/>
  <c r="J31" i="10"/>
  <c r="B23" i="10"/>
  <c r="B14" i="10"/>
  <c r="B12" i="10"/>
  <c r="B9" i="10"/>
  <c r="R19" i="7"/>
  <c r="B10" i="10"/>
  <c r="B11" i="10"/>
  <c r="B20" i="10"/>
  <c r="D21" i="10"/>
  <c r="B18" i="10"/>
  <c r="B17" i="10"/>
  <c r="J21" i="10"/>
  <c r="J33" i="10" s="1"/>
  <c r="B24" i="10"/>
  <c r="B8" i="10"/>
  <c r="B27" i="10"/>
  <c r="R31" i="8"/>
  <c r="L8" i="8" s="1"/>
  <c r="K10" i="10"/>
  <c r="K21" i="10" s="1"/>
  <c r="C8" i="10"/>
  <c r="H21" i="10"/>
  <c r="R26" i="1"/>
  <c r="L8" i="1" s="1"/>
  <c r="H33" i="10" l="1"/>
  <c r="B31" i="10"/>
  <c r="D33" i="10"/>
  <c r="L33" i="10"/>
  <c r="C21" i="10"/>
  <c r="C31" i="10"/>
  <c r="K33" i="10"/>
  <c r="M33" i="10"/>
  <c r="L8" i="6"/>
  <c r="C10" i="10"/>
  <c r="L8" i="3"/>
  <c r="E33" i="10"/>
  <c r="L8" i="5"/>
  <c r="L8" i="4"/>
  <c r="L8" i="2"/>
  <c r="L8" i="7"/>
  <c r="B21" i="10"/>
  <c r="B33" i="10" l="1"/>
  <c r="C33" i="10"/>
  <c r="I5" i="10" s="1"/>
  <c r="L6" i="8"/>
  <c r="L6" i="6"/>
  <c r="L6" i="3"/>
  <c r="L6" i="2"/>
  <c r="L6" i="4"/>
  <c r="L6" i="1"/>
  <c r="L6" i="5"/>
  <c r="L6" i="7"/>
</calcChain>
</file>

<file path=xl/sharedStrings.xml><?xml version="1.0" encoding="utf-8"?>
<sst xmlns="http://schemas.openxmlformats.org/spreadsheetml/2006/main" count="1043" uniqueCount="352">
  <si>
    <t>山形市・上山市</t>
  </si>
  <si>
    <t>タ　イ　ト　ル</t>
  </si>
  <si>
    <t>代 　理　 店</t>
  </si>
  <si>
    <t>サイズ</t>
  </si>
  <si>
    <t>紙　質</t>
  </si>
  <si>
    <t>総　 枚 　数</t>
  </si>
  <si>
    <t>折　　込　　日</t>
  </si>
  <si>
    <t>住　所</t>
  </si>
  <si>
    <t>印　 刷　 所</t>
  </si>
  <si>
    <t>納　品　日　時</t>
  </si>
  <si>
    <t>電　話</t>
  </si>
  <si>
    <t>コード</t>
  </si>
  <si>
    <t>市町村</t>
  </si>
  <si>
    <t>山　形　新　聞</t>
  </si>
  <si>
    <t>朝　日　新　聞</t>
  </si>
  <si>
    <t>毎　日　新　聞</t>
  </si>
  <si>
    <t>読　売　新　聞</t>
  </si>
  <si>
    <t>そ　の　他　の　新　聞</t>
  </si>
  <si>
    <t>販売店名</t>
  </si>
  <si>
    <t>折込枚数</t>
  </si>
  <si>
    <t>新聞銘柄</t>
  </si>
  <si>
    <t>　山　　　形　　　市</t>
  </si>
  <si>
    <t>河北</t>
  </si>
  <si>
    <t>山形</t>
  </si>
  <si>
    <t>南部</t>
  </si>
  <si>
    <t>北部</t>
  </si>
  <si>
    <t>日経</t>
  </si>
  <si>
    <t>読売中央</t>
  </si>
  <si>
    <t>西部</t>
  </si>
  <si>
    <t>大野目</t>
  </si>
  <si>
    <t>朝日西部</t>
  </si>
  <si>
    <t>蔵王</t>
  </si>
  <si>
    <t>城南</t>
  </si>
  <si>
    <t>毎日北部</t>
  </si>
  <si>
    <t>芸工大前</t>
  </si>
  <si>
    <t>元木</t>
  </si>
  <si>
    <t>西山形</t>
  </si>
  <si>
    <t>漆山</t>
  </si>
  <si>
    <t>北山形</t>
  </si>
  <si>
    <t>小計</t>
  </si>
  <si>
    <t>合計</t>
  </si>
  <si>
    <t>上山市</t>
  </si>
  <si>
    <t>上山</t>
  </si>
  <si>
    <t>毎日上山</t>
  </si>
  <si>
    <t>上山南</t>
  </si>
  <si>
    <t>天童市・寒河江市・東村山郡・西村山郡</t>
  </si>
  <si>
    <t>天童市</t>
  </si>
  <si>
    <t>天童</t>
  </si>
  <si>
    <t>毎日天童</t>
  </si>
  <si>
    <t>寺津蔵増</t>
  </si>
  <si>
    <t>寒河江市</t>
  </si>
  <si>
    <t>寒河江</t>
  </si>
  <si>
    <t>白岩・合</t>
  </si>
  <si>
    <t>東村山郡</t>
  </si>
  <si>
    <t>中山町</t>
  </si>
  <si>
    <t>長崎</t>
  </si>
  <si>
    <t>山辺町</t>
  </si>
  <si>
    <t>山辺</t>
  </si>
  <si>
    <t>西村山郡</t>
  </si>
  <si>
    <t>河北町</t>
  </si>
  <si>
    <t>谷地</t>
  </si>
  <si>
    <t>朝日谷地</t>
  </si>
  <si>
    <t>大江町</t>
  </si>
  <si>
    <t>左沢</t>
  </si>
  <si>
    <t>朝日町</t>
  </si>
  <si>
    <t>宮宿・合</t>
  </si>
  <si>
    <t>西川町</t>
  </si>
  <si>
    <t>西川・合</t>
  </si>
  <si>
    <t>東根市・村山市・尾花沢市・北村山郡</t>
  </si>
  <si>
    <t>東根市</t>
  </si>
  <si>
    <t>神町</t>
  </si>
  <si>
    <t>読売神町</t>
  </si>
  <si>
    <t>東根</t>
  </si>
  <si>
    <t>読売東根</t>
  </si>
  <si>
    <t>村山市</t>
  </si>
  <si>
    <t>村山</t>
  </si>
  <si>
    <t>楯岡</t>
  </si>
  <si>
    <t>村山西</t>
  </si>
  <si>
    <t>尾花沢</t>
  </si>
  <si>
    <t>尾花沢・合</t>
  </si>
  <si>
    <t>北村山郡</t>
  </si>
  <si>
    <t>大石田・合</t>
  </si>
  <si>
    <t>亀井田・合</t>
  </si>
  <si>
    <t>●（合）は合売店・複合店です。山新、朝日、毎日、読売の合売・複合です。 日経、産経、河北の各紙は合売・複合の表示をしていません。</t>
  </si>
  <si>
    <t>新庄市・最上郡</t>
  </si>
  <si>
    <t>新庄市</t>
  </si>
  <si>
    <t>新庄</t>
  </si>
  <si>
    <t>読売新庄</t>
  </si>
  <si>
    <t>　　最　　　上　　　郡</t>
  </si>
  <si>
    <t>舟形町</t>
  </si>
  <si>
    <t>舟形</t>
  </si>
  <si>
    <t>真室川</t>
  </si>
  <si>
    <t>真室川・合</t>
  </si>
  <si>
    <t>金山町</t>
  </si>
  <si>
    <t>金山・合</t>
  </si>
  <si>
    <t>最上町</t>
  </si>
  <si>
    <t>富沢</t>
  </si>
  <si>
    <t>大蔵村</t>
  </si>
  <si>
    <t>清水・合</t>
  </si>
  <si>
    <t>戸沢村</t>
  </si>
  <si>
    <t>古口・合</t>
  </si>
  <si>
    <t>津谷・合</t>
  </si>
  <si>
    <t>米沢市・南陽市・東置賜郡</t>
  </si>
  <si>
    <t>米沢中央</t>
  </si>
  <si>
    <t>米沢西部</t>
  </si>
  <si>
    <t>米沢</t>
  </si>
  <si>
    <t>米沢東部</t>
  </si>
  <si>
    <t>米沢西</t>
  </si>
  <si>
    <t>米沢東</t>
  </si>
  <si>
    <t>南陽市</t>
  </si>
  <si>
    <t>宮内</t>
  </si>
  <si>
    <t>東置賜郡</t>
  </si>
  <si>
    <t>高畠町</t>
  </si>
  <si>
    <t>高畠</t>
  </si>
  <si>
    <t>糠野目</t>
  </si>
  <si>
    <t>和田・合</t>
  </si>
  <si>
    <t>川西町</t>
  </si>
  <si>
    <t>小松</t>
  </si>
  <si>
    <t>長井市・西置賜郡</t>
  </si>
  <si>
    <t>長井市</t>
  </si>
  <si>
    <t>長井</t>
  </si>
  <si>
    <t>今泉・合</t>
  </si>
  <si>
    <t>西置賜郡</t>
  </si>
  <si>
    <t>白鷹町</t>
  </si>
  <si>
    <t>白鷹・合</t>
  </si>
  <si>
    <t>小国町</t>
  </si>
  <si>
    <t>小国・合</t>
  </si>
  <si>
    <t>小国</t>
  </si>
  <si>
    <t>飯豊町</t>
  </si>
  <si>
    <t>萩生・合</t>
  </si>
  <si>
    <t>手の子・合</t>
  </si>
  <si>
    <t>椿・合</t>
  </si>
  <si>
    <t>酒田北部</t>
  </si>
  <si>
    <t>余目新堀</t>
  </si>
  <si>
    <t>酒田南部</t>
  </si>
  <si>
    <t>八幡町</t>
  </si>
  <si>
    <t>酒田八幡</t>
  </si>
  <si>
    <t>平田町</t>
  </si>
  <si>
    <t>酒田砂越</t>
  </si>
  <si>
    <t>松山町</t>
  </si>
  <si>
    <t>遊佐町</t>
  </si>
  <si>
    <t>遊佐・合</t>
  </si>
  <si>
    <t>吹浦・合</t>
  </si>
  <si>
    <t>鶴岡</t>
  </si>
  <si>
    <t>朝日鶴岡</t>
  </si>
  <si>
    <t>朝日新聞</t>
  </si>
  <si>
    <t>毎日新聞</t>
  </si>
  <si>
    <t>広  　告 　 主</t>
    <phoneticPr fontId="2"/>
  </si>
  <si>
    <t>折込枚数</t>
    <rPh sb="2" eb="3">
      <t>マイ</t>
    </rPh>
    <phoneticPr fontId="2"/>
  </si>
  <si>
    <t>折込枚数</t>
    <rPh sb="2" eb="3">
      <t>マイ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</si>
  <si>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</si>
  <si>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朝日南部</t>
    <rPh sb="2" eb="4">
      <t>ナンブ</t>
    </rPh>
    <phoneticPr fontId="2"/>
  </si>
  <si>
    <t>寒河江西川</t>
    <phoneticPr fontId="2"/>
  </si>
  <si>
    <t>赤湯</t>
    <rPh sb="0" eb="2">
      <t>アカユ</t>
    </rPh>
    <phoneticPr fontId="2"/>
  </si>
  <si>
    <t>糠野目・合</t>
    <rPh sb="4" eb="5">
      <t>ゴウ</t>
    </rPh>
    <phoneticPr fontId="2"/>
  </si>
  <si>
    <t>長井・合</t>
    <rPh sb="3" eb="4">
      <t>ゴウ</t>
    </rPh>
    <phoneticPr fontId="2"/>
  </si>
  <si>
    <t>高畠・合</t>
    <rPh sb="3" eb="4">
      <t>ゴウ</t>
    </rPh>
    <phoneticPr fontId="2"/>
  </si>
  <si>
    <t>鮭川村</t>
    <rPh sb="2" eb="3">
      <t>ムラ</t>
    </rPh>
    <phoneticPr fontId="2"/>
  </si>
  <si>
    <t>天　童</t>
    <rPh sb="0" eb="3">
      <t>テンドウ</t>
    </rPh>
    <phoneticPr fontId="2"/>
  </si>
  <si>
    <t>日経</t>
    <rPh sb="0" eb="2">
      <t>ニッケイ</t>
    </rPh>
    <phoneticPr fontId="2"/>
  </si>
  <si>
    <t>朝日長井</t>
    <rPh sb="0" eb="2">
      <t>アサヒ</t>
    </rPh>
    <rPh sb="2" eb="4">
      <t>ナガイ</t>
    </rPh>
    <phoneticPr fontId="2"/>
  </si>
  <si>
    <t>読売長井</t>
    <rPh sb="0" eb="2">
      <t>ヨミウリ</t>
    </rPh>
    <rPh sb="2" eb="4">
      <t>ナガイ</t>
    </rPh>
    <phoneticPr fontId="2"/>
  </si>
  <si>
    <t>朝日村山</t>
    <rPh sb="2" eb="4">
      <t>ムラヤマ</t>
    </rPh>
    <phoneticPr fontId="2"/>
  </si>
  <si>
    <t>大堀・合</t>
    <phoneticPr fontId="2"/>
  </si>
  <si>
    <t>最上・合</t>
    <rPh sb="0" eb="2">
      <t>モガミ</t>
    </rPh>
    <rPh sb="3" eb="4">
      <t>ゴウ</t>
    </rPh>
    <phoneticPr fontId="2"/>
  </si>
  <si>
    <t>小計</t>
    <rPh sb="0" eb="2">
      <t>ショウケイ</t>
    </rPh>
    <phoneticPr fontId="2"/>
  </si>
  <si>
    <t>日経</t>
    <rPh sb="0" eb="2">
      <t>ニッケイ</t>
    </rPh>
    <phoneticPr fontId="2"/>
  </si>
  <si>
    <t>山新遊佐</t>
    <rPh sb="0" eb="1">
      <t>ヤマ</t>
    </rPh>
    <rPh sb="1" eb="2">
      <t>シン</t>
    </rPh>
    <rPh sb="2" eb="4">
      <t>ユザ</t>
    </rPh>
    <phoneticPr fontId="2"/>
  </si>
  <si>
    <t>読売糠野目</t>
    <rPh sb="0" eb="2">
      <t>ヨミウリ</t>
    </rPh>
    <rPh sb="2" eb="5">
      <t>ヌカノメ</t>
    </rPh>
    <phoneticPr fontId="2"/>
  </si>
  <si>
    <t>山新小国</t>
    <rPh sb="0" eb="1">
      <t>ヤマ</t>
    </rPh>
    <rPh sb="1" eb="2">
      <t>シン</t>
    </rPh>
    <rPh sb="2" eb="4">
      <t>オグニ</t>
    </rPh>
    <phoneticPr fontId="2"/>
  </si>
  <si>
    <t>鶴岡西部</t>
    <rPh sb="0" eb="2">
      <t>ツルオカ</t>
    </rPh>
    <rPh sb="2" eb="4">
      <t>セイブ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</si>
  <si>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</si>
  <si>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西大塚</t>
    <rPh sb="0" eb="3">
      <t>ニシオオツカ</t>
    </rPh>
    <phoneticPr fontId="2"/>
  </si>
  <si>
    <t>※</t>
    <phoneticPr fontId="2"/>
  </si>
  <si>
    <t>舟形</t>
    <phoneticPr fontId="2"/>
  </si>
  <si>
    <t>頁枚数</t>
    <rPh sb="0" eb="1">
      <t>ページ</t>
    </rPh>
    <rPh sb="1" eb="3">
      <t>マイスウ</t>
    </rPh>
    <phoneticPr fontId="2"/>
  </si>
  <si>
    <t>コード</t>
    <phoneticPr fontId="2"/>
  </si>
  <si>
    <t>株式会社朝日オリコミ山形</t>
    <rPh sb="0" eb="2">
      <t>カブシキ</t>
    </rPh>
    <rPh sb="2" eb="4">
      <t>カイシャ</t>
    </rPh>
    <rPh sb="4" eb="6">
      <t>アサヒ</t>
    </rPh>
    <rPh sb="10" eb="12">
      <t>ヤマガタ</t>
    </rPh>
    <phoneticPr fontId="2"/>
  </si>
  <si>
    <t>〒990－2402山形市小立一丁目1－11</t>
    <rPh sb="9" eb="12">
      <t>ヤマガタシ</t>
    </rPh>
    <rPh sb="12" eb="13">
      <t>コ</t>
    </rPh>
    <rPh sb="13" eb="14">
      <t>タチ</t>
    </rPh>
    <rPh sb="14" eb="15">
      <t>イチ</t>
    </rPh>
    <rPh sb="15" eb="17">
      <t>チョウメ</t>
    </rPh>
    <phoneticPr fontId="2"/>
  </si>
  <si>
    <t>　　　　 　　電話０２３-６４２-３４４８ (代表)</t>
  </si>
  <si>
    <t>　　　　　　 FAX ０２３-６４２-３４１４</t>
  </si>
  <si>
    <t>かみのやま</t>
    <phoneticPr fontId="2"/>
  </si>
  <si>
    <t>庄内町</t>
    <rPh sb="0" eb="1">
      <t>ショウ</t>
    </rPh>
    <rPh sb="1" eb="2">
      <t>ナイ</t>
    </rPh>
    <rPh sb="2" eb="3">
      <t>マチ</t>
    </rPh>
    <phoneticPr fontId="2"/>
  </si>
  <si>
    <t>余目</t>
    <rPh sb="0" eb="2">
      <t>アマルメ</t>
    </rPh>
    <phoneticPr fontId="2"/>
  </si>
  <si>
    <t>三川町</t>
    <rPh sb="0" eb="3">
      <t>ミカワマチ</t>
    </rPh>
    <phoneticPr fontId="2"/>
  </si>
  <si>
    <t>余目狩川</t>
    <rPh sb="0" eb="2">
      <t>アマルメ</t>
    </rPh>
    <rPh sb="2" eb="4">
      <t>カリカワ</t>
    </rPh>
    <phoneticPr fontId="2"/>
  </si>
  <si>
    <t>鶴岡三川</t>
    <rPh sb="0" eb="2">
      <t>ツルオカ</t>
    </rPh>
    <rPh sb="2" eb="4">
      <t>ミカワ</t>
    </rPh>
    <phoneticPr fontId="2"/>
  </si>
  <si>
    <t>藤島狩川</t>
    <rPh sb="0" eb="2">
      <t>フジシマ</t>
    </rPh>
    <rPh sb="2" eb="4">
      <t>カリカワ</t>
    </rPh>
    <phoneticPr fontId="2"/>
  </si>
  <si>
    <t>藤島三川</t>
    <rPh sb="0" eb="2">
      <t>フジシマ</t>
    </rPh>
    <rPh sb="2" eb="4">
      <t>ミカワ</t>
    </rPh>
    <phoneticPr fontId="2"/>
  </si>
  <si>
    <t>朝日余目</t>
    <rPh sb="0" eb="2">
      <t>アサヒ</t>
    </rPh>
    <rPh sb="2" eb="4">
      <t>アマルメ</t>
    </rPh>
    <phoneticPr fontId="2"/>
  </si>
  <si>
    <t>藤島</t>
    <rPh sb="0" eb="2">
      <t>フジシマ</t>
    </rPh>
    <phoneticPr fontId="2"/>
  </si>
  <si>
    <t>五十川・合</t>
    <rPh sb="0" eb="2">
      <t>ゴジュウ</t>
    </rPh>
    <rPh sb="2" eb="3">
      <t>カワ</t>
    </rPh>
    <rPh sb="4" eb="5">
      <t>ゴウ</t>
    </rPh>
    <phoneticPr fontId="2"/>
  </si>
  <si>
    <t>　　　　　鶴　　岡　　市</t>
    <phoneticPr fontId="2"/>
  </si>
  <si>
    <t>温海・合</t>
    <rPh sb="0" eb="2">
      <t>アツミ</t>
    </rPh>
    <rPh sb="3" eb="4">
      <t>ゴウ</t>
    </rPh>
    <phoneticPr fontId="2"/>
  </si>
  <si>
    <t>鼠ケ関・合</t>
    <rPh sb="0" eb="3">
      <t>ネズガセキ</t>
    </rPh>
    <rPh sb="4" eb="5">
      <t>ゴウ</t>
    </rPh>
    <phoneticPr fontId="2"/>
  </si>
  <si>
    <t>山戸・合</t>
    <rPh sb="0" eb="2">
      <t>ヤマト</t>
    </rPh>
    <rPh sb="3" eb="4">
      <t>ゴウ</t>
    </rPh>
    <phoneticPr fontId="2"/>
  </si>
  <si>
    <t>酒　田　市</t>
    <phoneticPr fontId="2"/>
  </si>
  <si>
    <t>飽海郡</t>
    <rPh sb="0" eb="1">
      <t>ア</t>
    </rPh>
    <rPh sb="1" eb="2">
      <t>ウミ</t>
    </rPh>
    <rPh sb="2" eb="3">
      <t>グン</t>
    </rPh>
    <phoneticPr fontId="2"/>
  </si>
  <si>
    <t>加茂</t>
    <rPh sb="0" eb="2">
      <t>カモ</t>
    </rPh>
    <phoneticPr fontId="2"/>
  </si>
  <si>
    <t>（羽黒150）</t>
    <rPh sb="1" eb="3">
      <t>ハグロ</t>
    </rPh>
    <phoneticPr fontId="2"/>
  </si>
  <si>
    <t>中央</t>
    <rPh sb="0" eb="2">
      <t>チュウオウ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</si>
  <si>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</si>
  <si>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</si>
  <si>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西部</t>
    <rPh sb="0" eb="2">
      <t>セイブ</t>
    </rPh>
    <phoneticPr fontId="2"/>
  </si>
  <si>
    <t>鶴岡市</t>
    <phoneticPr fontId="2"/>
  </si>
  <si>
    <t>酒田市・飽海郡・東田川郡</t>
    <rPh sb="8" eb="11">
      <t>ヒガシタガワ</t>
    </rPh>
    <rPh sb="11" eb="12">
      <t>グン</t>
    </rPh>
    <phoneticPr fontId="2"/>
  </si>
  <si>
    <t>村山西</t>
    <rPh sb="0" eb="2">
      <t>ムラヤマ</t>
    </rPh>
    <rPh sb="2" eb="3">
      <t>ニシ</t>
    </rPh>
    <phoneticPr fontId="2"/>
  </si>
  <si>
    <t>村山</t>
    <rPh sb="0" eb="2">
      <t>ムラヤマ</t>
    </rPh>
    <phoneticPr fontId="2"/>
  </si>
  <si>
    <t>南陽</t>
    <rPh sb="0" eb="2">
      <t>ナンヨウ</t>
    </rPh>
    <phoneticPr fontId="2"/>
  </si>
  <si>
    <t>南陽（宮内）</t>
    <rPh sb="0" eb="2">
      <t>ナンヨウ</t>
    </rPh>
    <rPh sb="3" eb="5">
      <t>ミヤウチ</t>
    </rPh>
    <phoneticPr fontId="2"/>
  </si>
  <si>
    <t>西大塚</t>
    <phoneticPr fontId="2"/>
  </si>
  <si>
    <t>※</t>
    <phoneticPr fontId="2"/>
  </si>
  <si>
    <t>西大塚・合</t>
    <rPh sb="4" eb="5">
      <t>ゴウ</t>
    </rPh>
    <phoneticPr fontId="2"/>
  </si>
  <si>
    <t>（羽黒100）</t>
    <rPh sb="1" eb="3">
      <t>ハグロ</t>
    </rPh>
    <phoneticPr fontId="2"/>
  </si>
  <si>
    <t>（櫛引100）</t>
    <rPh sb="1" eb="3">
      <t>クシビキ</t>
    </rPh>
    <phoneticPr fontId="2"/>
  </si>
  <si>
    <t>読売東部</t>
    <rPh sb="2" eb="4">
      <t>トウブ</t>
    </rPh>
    <phoneticPr fontId="2"/>
  </si>
  <si>
    <t>毎日宮内</t>
    <rPh sb="0" eb="2">
      <t>マイニチ</t>
    </rPh>
    <rPh sb="2" eb="4">
      <t>ミヤウチ</t>
    </rPh>
    <phoneticPr fontId="2"/>
  </si>
  <si>
    <t>山新赤湯</t>
    <rPh sb="0" eb="1">
      <t>ヤマ</t>
    </rPh>
    <rPh sb="1" eb="2">
      <t>シン</t>
    </rPh>
    <rPh sb="2" eb="4">
      <t>アカユ</t>
    </rPh>
    <phoneticPr fontId="2"/>
  </si>
  <si>
    <t>左沢</t>
    <phoneticPr fontId="2"/>
  </si>
  <si>
    <t>左沢・合</t>
    <rPh sb="3" eb="4">
      <t>ゴウ</t>
    </rPh>
    <phoneticPr fontId="2"/>
  </si>
  <si>
    <t>泉田</t>
    <phoneticPr fontId="2"/>
  </si>
  <si>
    <t>湯野浜・合</t>
    <rPh sb="0" eb="3">
      <t>ユノハマ</t>
    </rPh>
    <rPh sb="4" eb="5">
      <t>ゴウ</t>
    </rPh>
    <phoneticPr fontId="2"/>
  </si>
  <si>
    <t>三瀬・合</t>
    <rPh sb="0" eb="2">
      <t>サンゼ</t>
    </rPh>
    <rPh sb="3" eb="4">
      <t>ゴウ</t>
    </rPh>
    <phoneticPr fontId="2"/>
  </si>
  <si>
    <t>長井</t>
    <phoneticPr fontId="2"/>
  </si>
  <si>
    <t>鶴岡東部</t>
    <rPh sb="0" eb="2">
      <t>ツルオカ</t>
    </rPh>
    <rPh sb="2" eb="4">
      <t>トウブ</t>
    </rPh>
    <phoneticPr fontId="2"/>
  </si>
  <si>
    <t>山形県市町村別折込枚数表</t>
    <rPh sb="9" eb="10">
      <t>マイ</t>
    </rPh>
    <phoneticPr fontId="2"/>
  </si>
  <si>
    <t>山形県市町村別折込枚数表</t>
    <rPh sb="8" eb="9">
      <t>コミ</t>
    </rPh>
    <rPh sb="9" eb="10">
      <t>マイ</t>
    </rPh>
    <phoneticPr fontId="2"/>
  </si>
  <si>
    <t>山形県新聞折込広告枚数表</t>
    <rPh sb="9" eb="10">
      <t>マイ</t>
    </rPh>
    <phoneticPr fontId="2"/>
  </si>
  <si>
    <t>枚数</t>
    <rPh sb="0" eb="1">
      <t>マイ</t>
    </rPh>
    <phoneticPr fontId="2"/>
  </si>
  <si>
    <t>枚数</t>
    <rPh sb="0" eb="2">
      <t>マイスウ</t>
    </rPh>
    <phoneticPr fontId="2"/>
  </si>
  <si>
    <t>酒田南部</t>
    <rPh sb="0" eb="2">
      <t>サカタ</t>
    </rPh>
    <rPh sb="2" eb="3">
      <t>ミナミ</t>
    </rPh>
    <rPh sb="3" eb="4">
      <t>ブ</t>
    </rPh>
    <phoneticPr fontId="2"/>
  </si>
  <si>
    <t>酒田砂越</t>
    <phoneticPr fontId="2"/>
  </si>
  <si>
    <t>朝日酒南</t>
    <rPh sb="0" eb="2">
      <t>アサヒ</t>
    </rPh>
    <rPh sb="3" eb="4">
      <t>ミナミ</t>
    </rPh>
    <phoneticPr fontId="2"/>
  </si>
  <si>
    <t>●＜山新蔵王＞＜朝日南部＞＜毎日蔵王＞＜読売西部＞上山市金瓶地区を含む。</t>
    <rPh sb="4" eb="6">
      <t>ザオウ</t>
    </rPh>
    <rPh sb="8" eb="10">
      <t>アサヒ</t>
    </rPh>
    <rPh sb="10" eb="12">
      <t>ナンブ</t>
    </rPh>
    <rPh sb="14" eb="16">
      <t>マイニチ</t>
    </rPh>
    <rPh sb="16" eb="18">
      <t>ザオウ</t>
    </rPh>
    <rPh sb="20" eb="22">
      <t>ヨミウリ</t>
    </rPh>
    <rPh sb="22" eb="24">
      <t>セイブ</t>
    </rPh>
    <rPh sb="25" eb="27">
      <t>カミヤマ</t>
    </rPh>
    <rPh sb="27" eb="28">
      <t>シ</t>
    </rPh>
    <rPh sb="28" eb="29">
      <t>カナ</t>
    </rPh>
    <rPh sb="29" eb="30">
      <t>カメ</t>
    </rPh>
    <rPh sb="30" eb="32">
      <t>チク</t>
    </rPh>
    <rPh sb="33" eb="34">
      <t>フク</t>
    </rPh>
    <phoneticPr fontId="2"/>
  </si>
  <si>
    <t>●＜山新西山形＞＜朝日南部＞＜毎日西部＞＜読売西部＞上山市山元地区を含む。　</t>
    <rPh sb="9" eb="11">
      <t>アサヒ</t>
    </rPh>
    <rPh sb="11" eb="13">
      <t>ナンブ</t>
    </rPh>
    <rPh sb="15" eb="17">
      <t>マイニチ</t>
    </rPh>
    <rPh sb="17" eb="19">
      <t>セイブ</t>
    </rPh>
    <rPh sb="21" eb="23">
      <t>ヨミウリ</t>
    </rPh>
    <rPh sb="23" eb="25">
      <t>セイブ</t>
    </rPh>
    <phoneticPr fontId="2"/>
  </si>
  <si>
    <t>鮭川・合</t>
    <rPh sb="3" eb="4">
      <t>ゴウ</t>
    </rPh>
    <phoneticPr fontId="2"/>
  </si>
  <si>
    <t>嶋</t>
    <rPh sb="0" eb="1">
      <t>シマ</t>
    </rPh>
    <phoneticPr fontId="2"/>
  </si>
  <si>
    <t>天童南</t>
    <phoneticPr fontId="2"/>
  </si>
  <si>
    <t>櫛引
朝日</t>
    <rPh sb="0" eb="2">
      <t>クシビキ</t>
    </rPh>
    <rPh sb="3" eb="5">
      <t>アサヒ</t>
    </rPh>
    <phoneticPr fontId="2"/>
  </si>
  <si>
    <t>白鷹</t>
    <rPh sb="0" eb="2">
      <t>シラタカ</t>
    </rPh>
    <phoneticPr fontId="2"/>
  </si>
  <si>
    <t>白鷹・合</t>
    <rPh sb="3" eb="4">
      <t>ゴウ</t>
    </rPh>
    <phoneticPr fontId="2"/>
  </si>
  <si>
    <t>地区</t>
    <rPh sb="0" eb="2">
      <t>チク</t>
    </rPh>
    <phoneticPr fontId="2"/>
  </si>
  <si>
    <t>合計</t>
    <phoneticPr fontId="2"/>
  </si>
  <si>
    <t>山形新聞</t>
    <rPh sb="0" eb="2">
      <t>ヤマガタ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</si>
  <si>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</si>
  <si>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山形市</t>
    <rPh sb="0" eb="3">
      <t>ヤマガタシ</t>
    </rPh>
    <phoneticPr fontId="2"/>
  </si>
  <si>
    <t>米沢市</t>
    <rPh sb="0" eb="3">
      <t>ヨネザワシ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</si>
  <si>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</si>
  <si>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</si>
  <si>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新庄市</t>
    <rPh sb="0" eb="3">
      <t>シンジョウシ</t>
    </rPh>
    <phoneticPr fontId="2"/>
  </si>
  <si>
    <t>寒河江市</t>
    <rPh sb="0" eb="4">
      <t>サガエシ</t>
    </rPh>
    <phoneticPr fontId="2"/>
  </si>
  <si>
    <t>上山市</t>
    <rPh sb="0" eb="3">
      <t>カミノヤマシ</t>
    </rPh>
    <phoneticPr fontId="2"/>
  </si>
  <si>
    <t>村山市</t>
    <rPh sb="0" eb="3">
      <t>ムラヤマシ</t>
    </rPh>
    <phoneticPr fontId="2"/>
  </si>
  <si>
    <t>長井市</t>
    <rPh sb="0" eb="3">
      <t>ナガイシ</t>
    </rPh>
    <phoneticPr fontId="2"/>
  </si>
  <si>
    <t>天童市</t>
    <rPh sb="0" eb="3">
      <t>テンドウシ</t>
    </rPh>
    <phoneticPr fontId="2"/>
  </si>
  <si>
    <t>東根市</t>
    <rPh sb="0" eb="3">
      <t>ヒガシネシ</t>
    </rPh>
    <phoneticPr fontId="2"/>
  </si>
  <si>
    <t>尾花沢市</t>
    <rPh sb="0" eb="4">
      <t>オバナザワシ</t>
    </rPh>
    <phoneticPr fontId="2"/>
  </si>
  <si>
    <t>南陽市</t>
    <rPh sb="0" eb="3">
      <t>ナンヨウシ</t>
    </rPh>
    <phoneticPr fontId="2"/>
  </si>
  <si>
    <t>市部合計</t>
  </si>
  <si>
    <t>東村山郡</t>
    <rPh sb="0" eb="4">
      <t>ヒガシムラヤマグン</t>
    </rPh>
    <phoneticPr fontId="2"/>
  </si>
  <si>
    <t>西村山郡</t>
    <rPh sb="0" eb="4">
      <t>ニシムラヤマグン</t>
    </rPh>
    <phoneticPr fontId="2"/>
  </si>
  <si>
    <t>北村山郡</t>
    <rPh sb="0" eb="4">
      <t>キタムラヤマグン</t>
    </rPh>
    <phoneticPr fontId="2"/>
  </si>
  <si>
    <t>最上郡</t>
    <rPh sb="0" eb="3">
      <t>モガミグン</t>
    </rPh>
    <phoneticPr fontId="2"/>
  </si>
  <si>
    <t>東置賜郡</t>
    <rPh sb="0" eb="4">
      <t>ヒガシオキタマグン</t>
    </rPh>
    <phoneticPr fontId="2"/>
  </si>
  <si>
    <t>西置賜郡</t>
    <rPh sb="0" eb="4">
      <t>ニシオキタマグン</t>
    </rPh>
    <phoneticPr fontId="2"/>
  </si>
  <si>
    <t>東田川郡</t>
    <rPh sb="0" eb="4">
      <t>ヒガシタガワグン</t>
    </rPh>
    <phoneticPr fontId="2"/>
  </si>
  <si>
    <t>飽海郡</t>
    <rPh sb="0" eb="3">
      <t>アクミグン</t>
    </rPh>
    <phoneticPr fontId="2"/>
  </si>
  <si>
    <t>郡部合計</t>
  </si>
  <si>
    <t>山形県合計</t>
    <rPh sb="0" eb="2">
      <t>ヤマガタ</t>
    </rPh>
    <phoneticPr fontId="2"/>
  </si>
  <si>
    <t>日経・河北</t>
    <rPh sb="3" eb="5">
      <t>カホク</t>
    </rPh>
    <phoneticPr fontId="2"/>
  </si>
  <si>
    <r>
      <rPr>
        <b/>
        <sz val="10"/>
        <rFont val="ＭＳ Ｐゴシック"/>
        <family val="3"/>
        <charset val="128"/>
      </rPr>
      <t>◎大規模災害時における新聞折込広告取り扱いについて　</t>
    </r>
    <r>
      <rPr>
        <sz val="10"/>
        <rFont val="ＭＳ Ｐゴシック"/>
        <family val="3"/>
        <charset val="128"/>
      </rPr>
      <t>地震、風水害、土砂崩れ、豪雪等の自然災害や大火災、原子炉災害などによってライフラインの遮断等、その他不可抗力の
事態（世界的に流行する感染症の発生等）が突発した場合は全力を傾注して、新聞及び折込広告を読者にお届けできるよう努力致しますが、不可能な場合があります。このような場合、
その責任を負うことは到底不可能です。何卒ご理解の上、あらかじめご了承お願い申し上げます。</t>
    </r>
    <rPh sb="1" eb="4">
      <t>ダイキボ</t>
    </rPh>
    <rPh sb="4" eb="6">
      <t>サイガイ</t>
    </rPh>
    <rPh sb="6" eb="7">
      <t>ジ</t>
    </rPh>
    <rPh sb="11" eb="13">
      <t>シンブン</t>
    </rPh>
    <rPh sb="13" eb="15">
      <t>オリコミ</t>
    </rPh>
    <rPh sb="15" eb="17">
      <t>コウコク</t>
    </rPh>
    <rPh sb="17" eb="18">
      <t>ト</t>
    </rPh>
    <rPh sb="19" eb="20">
      <t>アツカ</t>
    </rPh>
    <rPh sb="26" eb="28">
      <t>ジシン</t>
    </rPh>
    <rPh sb="29" eb="32">
      <t>フウスイガイ</t>
    </rPh>
    <rPh sb="33" eb="35">
      <t>ドシャ</t>
    </rPh>
    <rPh sb="35" eb="36">
      <t>クズ</t>
    </rPh>
    <rPh sb="38" eb="40">
      <t>ゴウセツ</t>
    </rPh>
    <rPh sb="40" eb="41">
      <t>トウ</t>
    </rPh>
    <rPh sb="42" eb="44">
      <t>シゼン</t>
    </rPh>
    <rPh sb="44" eb="46">
      <t>サイガイ</t>
    </rPh>
    <rPh sb="47" eb="50">
      <t>ダイカサイ</t>
    </rPh>
    <rPh sb="51" eb="54">
      <t>ゲンシロ</t>
    </rPh>
    <rPh sb="54" eb="56">
      <t>サイガイ</t>
    </rPh>
    <rPh sb="69" eb="71">
      <t>シャダン</t>
    </rPh>
    <rPh sb="71" eb="72">
      <t>トウ</t>
    </rPh>
    <rPh sb="75" eb="76">
      <t>タ</t>
    </rPh>
    <rPh sb="76" eb="80">
      <t>フカコウリョク</t>
    </rPh>
    <rPh sb="82" eb="84">
      <t>ジタイ</t>
    </rPh>
    <rPh sb="85" eb="88">
      <t>セカイテキ</t>
    </rPh>
    <rPh sb="89" eb="91">
      <t>リュウコウ</t>
    </rPh>
    <rPh sb="93" eb="96">
      <t>カンセンショウ</t>
    </rPh>
    <rPh sb="97" eb="99">
      <t>ハッセイ</t>
    </rPh>
    <rPh sb="99" eb="100">
      <t>トウ</t>
    </rPh>
    <rPh sb="102" eb="104">
      <t>トッパツ</t>
    </rPh>
    <rPh sb="106" eb="108">
      <t>バアイ</t>
    </rPh>
    <rPh sb="109" eb="111">
      <t>ゼンリョク</t>
    </rPh>
    <rPh sb="112" eb="114">
      <t>ケイチュウ</t>
    </rPh>
    <rPh sb="117" eb="119">
      <t>シンブン</t>
    </rPh>
    <rPh sb="119" eb="120">
      <t>オヨ</t>
    </rPh>
    <rPh sb="121" eb="123">
      <t>オリコミ</t>
    </rPh>
    <rPh sb="123" eb="125">
      <t>コウコク</t>
    </rPh>
    <rPh sb="126" eb="128">
      <t>ドクシャ</t>
    </rPh>
    <rPh sb="130" eb="131">
      <t>トド</t>
    </rPh>
    <rPh sb="137" eb="139">
      <t>ドリョク</t>
    </rPh>
    <rPh sb="139" eb="140">
      <t>イタ</t>
    </rPh>
    <rPh sb="145" eb="148">
      <t>フカノウ</t>
    </rPh>
    <rPh sb="149" eb="151">
      <t>バアイ</t>
    </rPh>
    <rPh sb="162" eb="164">
      <t>バアイ</t>
    </rPh>
    <rPh sb="168" eb="170">
      <t>セキニン</t>
    </rPh>
    <rPh sb="171" eb="172">
      <t>オ</t>
    </rPh>
    <rPh sb="176" eb="178">
      <t>トウテイ</t>
    </rPh>
    <rPh sb="178" eb="181">
      <t>フカノウ</t>
    </rPh>
    <rPh sb="184" eb="186">
      <t>ナニトゾ</t>
    </rPh>
    <rPh sb="187" eb="189">
      <t>リカイ</t>
    </rPh>
    <rPh sb="190" eb="191">
      <t>ウエ</t>
    </rPh>
    <rPh sb="198" eb="200">
      <t>リョウショウ</t>
    </rPh>
    <rPh sb="201" eb="202">
      <t>ネガ</t>
    </rPh>
    <rPh sb="203" eb="204">
      <t>モウ</t>
    </rPh>
    <rPh sb="205" eb="206">
      <t>ア</t>
    </rPh>
    <phoneticPr fontId="2"/>
  </si>
  <si>
    <t>　山　形　全　県　</t>
    <phoneticPr fontId="2"/>
  </si>
  <si>
    <t>東根</t>
    <rPh sb="0" eb="2">
      <t>ヒガシネ</t>
    </rPh>
    <phoneticPr fontId="2"/>
  </si>
  <si>
    <t>水沢・複</t>
    <rPh sb="0" eb="2">
      <t>ミズサワ</t>
    </rPh>
    <rPh sb="3" eb="4">
      <t>フク</t>
    </rPh>
    <phoneticPr fontId="2"/>
  </si>
  <si>
    <t>山新寒河江</t>
    <rPh sb="1" eb="2">
      <t>シン</t>
    </rPh>
    <phoneticPr fontId="2"/>
  </si>
  <si>
    <t>山鶴岡西</t>
    <rPh sb="0" eb="1">
      <t>ヤマ</t>
    </rPh>
    <rPh sb="1" eb="2">
      <t>ツル</t>
    </rPh>
    <rPh sb="2" eb="3">
      <t>オカ</t>
    </rPh>
    <rPh sb="3" eb="4">
      <t>ニシ</t>
    </rPh>
    <phoneticPr fontId="2"/>
  </si>
  <si>
    <t>（朝日50）</t>
    <rPh sb="1" eb="3">
      <t>アサヒ</t>
    </rPh>
    <phoneticPr fontId="2"/>
  </si>
  <si>
    <t>（鶴岡1800）</t>
    <rPh sb="1" eb="3">
      <t>ツルオカ</t>
    </rPh>
    <phoneticPr fontId="2"/>
  </si>
  <si>
    <t>（羽黒1800）</t>
    <rPh sb="1" eb="3">
      <t>ハグロ</t>
    </rPh>
    <phoneticPr fontId="2"/>
  </si>
  <si>
    <t>鶴岡北・複</t>
    <rPh sb="4" eb="5">
      <t>フク</t>
    </rPh>
    <phoneticPr fontId="2"/>
  </si>
  <si>
    <t>鶴岡西・複</t>
    <rPh sb="0" eb="2">
      <t>ツルオカ</t>
    </rPh>
    <rPh sb="2" eb="3">
      <t>ニシ</t>
    </rPh>
    <rPh sb="4" eb="5">
      <t>フク</t>
    </rPh>
    <phoneticPr fontId="2"/>
  </si>
  <si>
    <t>鶴岡東・複</t>
    <rPh sb="0" eb="2">
      <t>ツルオカ</t>
    </rPh>
    <rPh sb="2" eb="3">
      <t>ヒガシ</t>
    </rPh>
    <rPh sb="4" eb="5">
      <t>フク</t>
    </rPh>
    <phoneticPr fontId="2"/>
  </si>
  <si>
    <t>酒田・複</t>
    <rPh sb="3" eb="4">
      <t>フク</t>
    </rPh>
    <phoneticPr fontId="2"/>
  </si>
  <si>
    <t>酒田四中前・複</t>
    <rPh sb="0" eb="2">
      <t>サカタ</t>
    </rPh>
    <rPh sb="2" eb="3">
      <t>４</t>
    </rPh>
    <rPh sb="3" eb="4">
      <t>チュウ</t>
    </rPh>
    <rPh sb="4" eb="5">
      <t>マエ</t>
    </rPh>
    <rPh sb="6" eb="7">
      <t>フク</t>
    </rPh>
    <phoneticPr fontId="2"/>
  </si>
  <si>
    <t>酒田八幡・複</t>
    <rPh sb="5" eb="6">
      <t>フク</t>
    </rPh>
    <phoneticPr fontId="2"/>
  </si>
  <si>
    <t>酒田砂越・複</t>
    <rPh sb="5" eb="6">
      <t>フク</t>
    </rPh>
    <phoneticPr fontId="2"/>
  </si>
  <si>
    <t>余目・複</t>
    <rPh sb="0" eb="2">
      <t>アマルメ</t>
    </rPh>
    <rPh sb="3" eb="4">
      <t>フク</t>
    </rPh>
    <phoneticPr fontId="2"/>
  </si>
  <si>
    <t>狩川・複</t>
    <rPh sb="0" eb="2">
      <t>カリカワ</t>
    </rPh>
    <rPh sb="3" eb="4">
      <t>フク</t>
    </rPh>
    <phoneticPr fontId="2"/>
  </si>
  <si>
    <t>東部・複</t>
    <rPh sb="0" eb="2">
      <t>トウブ</t>
    </rPh>
    <rPh sb="3" eb="4">
      <t>フク</t>
    </rPh>
    <phoneticPr fontId="2"/>
  </si>
  <si>
    <t>関根</t>
    <phoneticPr fontId="2"/>
  </si>
  <si>
    <t>大石田町</t>
    <phoneticPr fontId="2"/>
  </si>
  <si>
    <t>鶴岡南</t>
    <phoneticPr fontId="2"/>
  </si>
  <si>
    <t>新聞銘柄</t>
    <phoneticPr fontId="2"/>
  </si>
  <si>
    <t>新聞銘柄</t>
    <phoneticPr fontId="2"/>
  </si>
  <si>
    <t>新聞銘柄</t>
    <phoneticPr fontId="2"/>
  </si>
  <si>
    <t>鶴北三川・複</t>
    <rPh sb="0" eb="1">
      <t>ツル</t>
    </rPh>
    <rPh sb="1" eb="2">
      <t>キタ</t>
    </rPh>
    <rPh sb="2" eb="4">
      <t>サンカワ</t>
    </rPh>
    <rPh sb="5" eb="6">
      <t>フク</t>
    </rPh>
    <phoneticPr fontId="2"/>
  </si>
  <si>
    <t>天童南</t>
    <rPh sb="0" eb="2">
      <t>テンドウ</t>
    </rPh>
    <rPh sb="2" eb="3">
      <t>ミナミ</t>
    </rPh>
    <phoneticPr fontId="2"/>
  </si>
  <si>
    <t>山・中央</t>
    <rPh sb="0" eb="1">
      <t>ヤマ</t>
    </rPh>
    <rPh sb="2" eb="4">
      <t>チュウオウ</t>
    </rPh>
    <phoneticPr fontId="2"/>
  </si>
  <si>
    <t>山・南部</t>
    <rPh sb="0" eb="1">
      <t>ヤマ</t>
    </rPh>
    <rPh sb="2" eb="4">
      <t>ナンブ</t>
    </rPh>
    <phoneticPr fontId="2"/>
  </si>
  <si>
    <t>山・西部</t>
    <rPh sb="0" eb="1">
      <t>ヤマ</t>
    </rPh>
    <rPh sb="2" eb="4">
      <t>セイブ</t>
    </rPh>
    <phoneticPr fontId="2"/>
  </si>
  <si>
    <t>山・元木</t>
    <rPh sb="0" eb="1">
      <t>ヤマ</t>
    </rPh>
    <rPh sb="2" eb="4">
      <t>モトキ</t>
    </rPh>
    <phoneticPr fontId="2"/>
  </si>
  <si>
    <t>山・芸工大前</t>
    <rPh sb="0" eb="1">
      <t>ヤマ</t>
    </rPh>
    <rPh sb="2" eb="5">
      <t>ゲイコウダイ</t>
    </rPh>
    <rPh sb="5" eb="6">
      <t>マエ</t>
    </rPh>
    <phoneticPr fontId="2"/>
  </si>
  <si>
    <t>神町・複</t>
    <rPh sb="3" eb="4">
      <t>フク</t>
    </rPh>
    <phoneticPr fontId="2"/>
  </si>
  <si>
    <t>Ｎ．東根・複</t>
    <rPh sb="2" eb="4">
      <t>ヒガシネ</t>
    </rPh>
    <rPh sb="5" eb="6">
      <t>フク</t>
    </rPh>
    <phoneticPr fontId="2"/>
  </si>
  <si>
    <t>東根中央・複</t>
    <rPh sb="5" eb="6">
      <t>フク</t>
    </rPh>
    <phoneticPr fontId="2"/>
  </si>
  <si>
    <t>舟形・複</t>
    <rPh sb="3" eb="4">
      <t>フク</t>
    </rPh>
    <phoneticPr fontId="2"/>
  </si>
  <si>
    <t>毎　日　新　聞</t>
    <rPh sb="0" eb="1">
      <t>マイ</t>
    </rPh>
    <rPh sb="2" eb="3">
      <t>ヒ</t>
    </rPh>
    <rPh sb="4" eb="5">
      <t>シン</t>
    </rPh>
    <rPh sb="6" eb="7">
      <t>ブン</t>
    </rPh>
    <phoneticPr fontId="2"/>
  </si>
  <si>
    <t>枚数</t>
    <rPh sb="0" eb="2">
      <t>マイスウ</t>
    </rPh>
    <phoneticPr fontId="2"/>
  </si>
  <si>
    <t>日経</t>
    <phoneticPr fontId="2"/>
  </si>
  <si>
    <t>●＜毎日新聞＞＜朝日北部＞産経の部数含む。</t>
    <rPh sb="2" eb="4">
      <t>マイニチ</t>
    </rPh>
    <rPh sb="4" eb="6">
      <t>シンブン</t>
    </rPh>
    <rPh sb="8" eb="10">
      <t>アサヒ</t>
    </rPh>
    <rPh sb="10" eb="12">
      <t>ホクブ</t>
    </rPh>
    <rPh sb="13" eb="15">
      <t>サンケイ</t>
    </rPh>
    <rPh sb="16" eb="18">
      <t>ブスウ</t>
    </rPh>
    <rPh sb="18" eb="19">
      <t>フク</t>
    </rPh>
    <phoneticPr fontId="2"/>
  </si>
  <si>
    <t>天童北部</t>
    <phoneticPr fontId="2"/>
  </si>
  <si>
    <t>読売尾花沢</t>
    <rPh sb="0" eb="2">
      <t>ヨミウリ</t>
    </rPh>
    <rPh sb="2" eb="4">
      <t>オバナ</t>
    </rPh>
    <rPh sb="4" eb="5">
      <t>サワ</t>
    </rPh>
    <phoneticPr fontId="2"/>
  </si>
  <si>
    <t>●＜山新長井＞長井市伊佐沢地区を含む。　●＜山新白鷹＞長井市白兎・勧進代・草岡・川原沢・五十川・東五十川・森・金井神・成田を取扱。</t>
    <rPh sb="2" eb="3">
      <t>ヤマ</t>
    </rPh>
    <rPh sb="3" eb="4">
      <t>シン</t>
    </rPh>
    <rPh sb="4" eb="6">
      <t>ナガイ</t>
    </rPh>
    <rPh sb="7" eb="10">
      <t>ナガイシ</t>
    </rPh>
    <rPh sb="10" eb="11">
      <t>イ</t>
    </rPh>
    <rPh sb="11" eb="12">
      <t>サ</t>
    </rPh>
    <rPh sb="12" eb="13">
      <t>サワ</t>
    </rPh>
    <rPh sb="13" eb="15">
      <t>チク</t>
    </rPh>
    <rPh sb="16" eb="17">
      <t>フク</t>
    </rPh>
    <rPh sb="22" eb="24">
      <t>ヤマシン</t>
    </rPh>
    <rPh sb="24" eb="26">
      <t>シラタカ</t>
    </rPh>
    <rPh sb="27" eb="29">
      <t>ナガイ</t>
    </rPh>
    <rPh sb="29" eb="30">
      <t>シ</t>
    </rPh>
    <rPh sb="30" eb="31">
      <t>シロ</t>
    </rPh>
    <rPh sb="31" eb="32">
      <t>ウサギ</t>
    </rPh>
    <rPh sb="33" eb="35">
      <t>カンジン</t>
    </rPh>
    <rPh sb="35" eb="36">
      <t>ダイ</t>
    </rPh>
    <rPh sb="37" eb="38">
      <t>クサ</t>
    </rPh>
    <rPh sb="38" eb="39">
      <t>オカ</t>
    </rPh>
    <rPh sb="40" eb="42">
      <t>カワハラ</t>
    </rPh>
    <rPh sb="42" eb="43">
      <t>サワ</t>
    </rPh>
    <rPh sb="44" eb="47">
      <t>イラガワ</t>
    </rPh>
    <rPh sb="48" eb="49">
      <t>ヒガシ</t>
    </rPh>
    <rPh sb="49" eb="52">
      <t>イラガワ</t>
    </rPh>
    <rPh sb="53" eb="54">
      <t>モリ</t>
    </rPh>
    <rPh sb="55" eb="57">
      <t>カナイ</t>
    </rPh>
    <rPh sb="57" eb="58">
      <t>カミ</t>
    </rPh>
    <rPh sb="59" eb="61">
      <t>ナリタ</t>
    </rPh>
    <rPh sb="62" eb="64">
      <t>トリアツカ</t>
    </rPh>
    <phoneticPr fontId="2"/>
  </si>
  <si>
    <t>(鶴岡5100）</t>
    <rPh sb="1" eb="3">
      <t>ツルオカ</t>
    </rPh>
    <phoneticPr fontId="2"/>
  </si>
  <si>
    <t>山・蔵王</t>
    <rPh sb="0" eb="1">
      <t>ヤマ</t>
    </rPh>
    <rPh sb="2" eb="4">
      <t>ザオウ</t>
    </rPh>
    <phoneticPr fontId="2"/>
  </si>
  <si>
    <t>山・西山形</t>
    <rPh sb="0" eb="1">
      <t>ヤマ</t>
    </rPh>
    <rPh sb="2" eb="3">
      <t>ニシ</t>
    </rPh>
    <rPh sb="3" eb="5">
      <t>ヤマガタ</t>
    </rPh>
    <phoneticPr fontId="2"/>
  </si>
  <si>
    <t>山・蔵王</t>
    <rPh sb="0" eb="1">
      <t>ヤマ</t>
    </rPh>
    <phoneticPr fontId="2"/>
  </si>
  <si>
    <t>山・西山形</t>
    <rPh sb="0" eb="1">
      <t>ヤマ</t>
    </rPh>
    <rPh sb="2" eb="4">
      <t>ニシヤマ</t>
    </rPh>
    <rPh sb="4" eb="5">
      <t>ガタ</t>
    </rPh>
    <phoneticPr fontId="2"/>
  </si>
  <si>
    <t>寺津蔵増</t>
    <rPh sb="0" eb="2">
      <t>テラヅ</t>
    </rPh>
    <rPh sb="2" eb="3">
      <t>クラ</t>
    </rPh>
    <rPh sb="3" eb="4">
      <t>ゾウ</t>
    </rPh>
    <phoneticPr fontId="2"/>
  </si>
  <si>
    <t>●＜山新長崎＞天童市寺津、蔵増地区を取扱。　●＜山新左沢＞寒河江市柴橋木の沢地区を含む。</t>
    <rPh sb="7" eb="9">
      <t>テンドウ</t>
    </rPh>
    <rPh sb="35" eb="36">
      <t>キ</t>
    </rPh>
    <rPh sb="37" eb="38">
      <t>サワ</t>
    </rPh>
    <rPh sb="38" eb="40">
      <t>チク</t>
    </rPh>
    <phoneticPr fontId="2"/>
  </si>
  <si>
    <t>山新長崎</t>
    <rPh sb="0" eb="2">
      <t>ヤマシン</t>
    </rPh>
    <phoneticPr fontId="2"/>
  </si>
  <si>
    <t>● ＜読売長崎＞山形市中野・船町地区（100）、天童市寺津・藤内新田地区（50）を取扱。　●＜読売左沢＞朝日町(200)を取扱。●＜朝日天童＞産経の部数を含む。</t>
    <rPh sb="5" eb="7">
      <t>ナガサキ</t>
    </rPh>
    <rPh sb="8" eb="10">
      <t>ヤマガタ</t>
    </rPh>
    <rPh sb="10" eb="11">
      <t>シ</t>
    </rPh>
    <rPh sb="11" eb="13">
      <t>ナカノ</t>
    </rPh>
    <rPh sb="14" eb="16">
      <t>フナマチ</t>
    </rPh>
    <rPh sb="16" eb="18">
      <t>チク</t>
    </rPh>
    <rPh sb="24" eb="27">
      <t>テンドウシ</t>
    </rPh>
    <rPh sb="27" eb="28">
      <t>テラ</t>
    </rPh>
    <rPh sb="28" eb="29">
      <t>ツ</t>
    </rPh>
    <rPh sb="30" eb="32">
      <t>トウナイ</t>
    </rPh>
    <rPh sb="32" eb="34">
      <t>シンデン</t>
    </rPh>
    <rPh sb="34" eb="36">
      <t>チク</t>
    </rPh>
    <rPh sb="41" eb="43">
      <t>トリアツカ</t>
    </rPh>
    <rPh sb="66" eb="68">
      <t>アサヒ</t>
    </rPh>
    <rPh sb="68" eb="70">
      <t>テンドウ</t>
    </rPh>
    <rPh sb="71" eb="73">
      <t>サンケイ</t>
    </rPh>
    <rPh sb="74" eb="76">
      <t>ブスウ</t>
    </rPh>
    <rPh sb="77" eb="78">
      <t>フク</t>
    </rPh>
    <phoneticPr fontId="2"/>
  </si>
  <si>
    <t>天童</t>
    <phoneticPr fontId="2"/>
  </si>
  <si>
    <t>読天童</t>
    <phoneticPr fontId="2"/>
  </si>
  <si>
    <t>釜渕・合</t>
    <rPh sb="0" eb="1">
      <t>カマ</t>
    </rPh>
    <rPh sb="1" eb="2">
      <t>ブチ</t>
    </rPh>
    <phoneticPr fontId="2"/>
  </si>
  <si>
    <t>●＜山新東根中央＞河北町山王地区を含む。　●＜山新尾花沢＞村山市五十沢地区を含む。</t>
    <rPh sb="2" eb="3">
      <t>ヤマ</t>
    </rPh>
    <rPh sb="3" eb="4">
      <t>シン</t>
    </rPh>
    <rPh sb="4" eb="6">
      <t>ヒガシネ</t>
    </rPh>
    <rPh sb="6" eb="8">
      <t>チュウオウ</t>
    </rPh>
    <rPh sb="9" eb="11">
      <t>カホク</t>
    </rPh>
    <rPh sb="11" eb="12">
      <t>マチ</t>
    </rPh>
    <rPh sb="12" eb="14">
      <t>サンオウ</t>
    </rPh>
    <rPh sb="14" eb="16">
      <t>チク</t>
    </rPh>
    <rPh sb="17" eb="18">
      <t>フク</t>
    </rPh>
    <rPh sb="23" eb="24">
      <t>ヤマ</t>
    </rPh>
    <rPh sb="24" eb="25">
      <t>シン</t>
    </rPh>
    <rPh sb="25" eb="28">
      <t>オバナザワ</t>
    </rPh>
    <rPh sb="29" eb="31">
      <t>ムラヤマ</t>
    </rPh>
    <rPh sb="31" eb="32">
      <t>シ</t>
    </rPh>
    <rPh sb="32" eb="34">
      <t>ゴジュウ</t>
    </rPh>
    <rPh sb="34" eb="35">
      <t>サワ</t>
    </rPh>
    <rPh sb="35" eb="37">
      <t>チク</t>
    </rPh>
    <rPh sb="38" eb="39">
      <t>フク</t>
    </rPh>
    <phoneticPr fontId="2"/>
  </si>
  <si>
    <t>●＜山新津谷＞鮭川村米地区を含む。　●＜山新舟形＞毎日新聞を含む。</t>
    <rPh sb="2" eb="3">
      <t>ヤマ</t>
    </rPh>
    <rPh sb="3" eb="4">
      <t>シン</t>
    </rPh>
    <rPh sb="4" eb="6">
      <t>ツヤ</t>
    </rPh>
    <rPh sb="7" eb="9">
      <t>サケカワ</t>
    </rPh>
    <rPh sb="9" eb="10">
      <t>ムラ</t>
    </rPh>
    <rPh sb="10" eb="11">
      <t>コメ</t>
    </rPh>
    <rPh sb="11" eb="13">
      <t>チク</t>
    </rPh>
    <rPh sb="14" eb="15">
      <t>フク</t>
    </rPh>
    <rPh sb="20" eb="22">
      <t>ヤマシン</t>
    </rPh>
    <rPh sb="22" eb="24">
      <t>フナガタ</t>
    </rPh>
    <rPh sb="25" eb="27">
      <t>マイニチ</t>
    </rPh>
    <rPh sb="27" eb="29">
      <t>シンブン</t>
    </rPh>
    <rPh sb="30" eb="31">
      <t>フク</t>
    </rPh>
    <phoneticPr fontId="2"/>
  </si>
  <si>
    <t>●＜読売長井＞飯豊町を取扱。　●＜山新今泉＞川西町大塚地区一部と飯豊町添川地区を含む。</t>
    <rPh sb="22" eb="24">
      <t>カワニシ</t>
    </rPh>
    <rPh sb="24" eb="25">
      <t>マチ</t>
    </rPh>
    <rPh sb="25" eb="27">
      <t>オオツカ</t>
    </rPh>
    <rPh sb="27" eb="29">
      <t>チク</t>
    </rPh>
    <rPh sb="29" eb="31">
      <t>イチブ</t>
    </rPh>
    <phoneticPr fontId="2"/>
  </si>
  <si>
    <t>●＜山新酒田＞八幡町、平田町、松山町を取扱。　●＜読売酒田北部＞八幡町を取扱。　●＜読売酒田南部＞平田町（250）、松山町（150）を取扱。</t>
    <phoneticPr fontId="2"/>
  </si>
  <si>
    <t>●＜朝日酒田南部＞平田町、松山町を取扱。　●＜山新酒田・八幡＞朝日、毎日、日経新聞を含む。　●＜酒田四中前・砂越＞毎日新聞を含む。</t>
    <rPh sb="2" eb="4">
      <t>アサヒ</t>
    </rPh>
    <rPh sb="4" eb="6">
      <t>サカタ</t>
    </rPh>
    <rPh sb="6" eb="8">
      <t>ナンブ</t>
    </rPh>
    <rPh sb="13" eb="15">
      <t>マツヤマ</t>
    </rPh>
    <rPh sb="15" eb="16">
      <t>マチ</t>
    </rPh>
    <rPh sb="17" eb="19">
      <t>トリアツカイ</t>
    </rPh>
    <phoneticPr fontId="2"/>
  </si>
  <si>
    <t>●＜山新余目＞酒田市新堀地区及び毎日新聞も含む。　●＜朝日余目＞産経を含む。　●＜山新狩川＞余目町大和地区、毎日新聞も含む。</t>
    <phoneticPr fontId="2"/>
  </si>
  <si>
    <t>●＜山新鶴岡北・鶴岡西・鶴岡東＞毎日新聞も含む。　●＜山新鶴岡南＞旧櫛引町、旧朝日村を取扱。</t>
    <rPh sb="4" eb="6">
      <t>ツルオカ</t>
    </rPh>
    <rPh sb="8" eb="10">
      <t>ツルオカ</t>
    </rPh>
    <rPh sb="10" eb="11">
      <t>ニシ</t>
    </rPh>
    <rPh sb="16" eb="18">
      <t>マイニチ</t>
    </rPh>
    <rPh sb="18" eb="20">
      <t>シンブン</t>
    </rPh>
    <rPh sb="21" eb="22">
      <t>フク</t>
    </rPh>
    <rPh sb="33" eb="34">
      <t>キュウ</t>
    </rPh>
    <rPh sb="38" eb="39">
      <t>キュウ</t>
    </rPh>
    <phoneticPr fontId="2"/>
  </si>
  <si>
    <t>●＜朝日鶴岡＞三川町、旧櫛引町、旧朝日村、旧羽黒町をそれぞれ取扱。●＜山新藤島＞三川町押切・横山地区の一部を含む。</t>
    <rPh sb="43" eb="45">
      <t>オシキリ</t>
    </rPh>
    <rPh sb="46" eb="48">
      <t>ヨコヤマ</t>
    </rPh>
    <rPh sb="48" eb="50">
      <t>チク</t>
    </rPh>
    <phoneticPr fontId="2"/>
  </si>
  <si>
    <t>●＜読売藤島＞庄内町、三川町を取扱。　●＜毎日藤島＞三川町、旧羽黒町の一部を含む。</t>
    <rPh sb="21" eb="23">
      <t>マイニチ</t>
    </rPh>
    <rPh sb="23" eb="25">
      <t>フジシマ</t>
    </rPh>
    <rPh sb="26" eb="27">
      <t>ミカワ</t>
    </rPh>
    <rPh sb="27" eb="28">
      <t>カワ</t>
    </rPh>
    <rPh sb="28" eb="29">
      <t>マチ</t>
    </rPh>
    <rPh sb="30" eb="31">
      <t>キュウ</t>
    </rPh>
    <rPh sb="31" eb="33">
      <t>ハグロ</t>
    </rPh>
    <rPh sb="33" eb="34">
      <t>マチ</t>
    </rPh>
    <rPh sb="35" eb="37">
      <t>イチブ</t>
    </rPh>
    <rPh sb="38" eb="39">
      <t>フク</t>
    </rPh>
    <phoneticPr fontId="2"/>
  </si>
  <si>
    <t>※温海に統合</t>
    <rPh sb="1" eb="3">
      <t>アツミ</t>
    </rPh>
    <rPh sb="4" eb="6">
      <t>トウゴウ</t>
    </rPh>
    <phoneticPr fontId="2"/>
  </si>
  <si>
    <t>●＜朝日米沢西部・米沢東部＞産経の部数を含む。　●＜山新・読売糠野目＞川西町吉島地区を含む。</t>
    <rPh sb="29" eb="31">
      <t>ヨミウリ</t>
    </rPh>
    <phoneticPr fontId="2"/>
  </si>
  <si>
    <t>尾花沢市</t>
    <phoneticPr fontId="2"/>
  </si>
  <si>
    <t>米沢市</t>
    <phoneticPr fontId="2"/>
  </si>
  <si>
    <t>東田川郡</t>
    <rPh sb="0" eb="3">
      <t>ヒガシタガワ</t>
    </rPh>
    <rPh sb="3" eb="4">
      <t>グン</t>
    </rPh>
    <phoneticPr fontId="2"/>
  </si>
  <si>
    <t>朝日山辺</t>
    <rPh sb="0" eb="2">
      <t>アサヒ</t>
    </rPh>
    <phoneticPr fontId="2"/>
  </si>
  <si>
    <t>※山新椿・読売長井に統合</t>
    <rPh sb="1" eb="2">
      <t>ヤマ</t>
    </rPh>
    <rPh sb="2" eb="3">
      <t>シン</t>
    </rPh>
    <rPh sb="3" eb="4">
      <t>ツバキ</t>
    </rPh>
    <rPh sb="5" eb="7">
      <t>ヨミウリ</t>
    </rPh>
    <rPh sb="7" eb="9">
      <t>ナガイ</t>
    </rPh>
    <rPh sb="10" eb="12">
      <t>トウゴウ</t>
    </rPh>
    <phoneticPr fontId="2"/>
  </si>
  <si>
    <t>●＜朝日高畠＞＜朝日赤湯＞産経の部数を含む。　※朝日西大塚は朝日長井・読売西大塚は読売南陽で取扱。</t>
    <rPh sb="2" eb="4">
      <t>アサヒ</t>
    </rPh>
    <rPh sb="4" eb="6">
      <t>タカハタ</t>
    </rPh>
    <rPh sb="8" eb="10">
      <t>アサヒ</t>
    </rPh>
    <rPh sb="10" eb="12">
      <t>アカユ</t>
    </rPh>
    <rPh sb="13" eb="15">
      <t>サンケイ</t>
    </rPh>
    <rPh sb="16" eb="18">
      <t>ブスウ</t>
    </rPh>
    <rPh sb="19" eb="20">
      <t>フク</t>
    </rPh>
    <rPh sb="26" eb="29">
      <t>ニシオオツカ</t>
    </rPh>
    <rPh sb="30" eb="32">
      <t>アサヒ</t>
    </rPh>
    <rPh sb="32" eb="33">
      <t>ナガ</t>
    </rPh>
    <rPh sb="33" eb="34">
      <t>イ</t>
    </rPh>
    <rPh sb="35" eb="37">
      <t>ヨミウリ</t>
    </rPh>
    <rPh sb="37" eb="38">
      <t>ニシ</t>
    </rPh>
    <rPh sb="38" eb="40">
      <t>オオツカ</t>
    </rPh>
    <rPh sb="41" eb="43">
      <t>ヨミウリ</t>
    </rPh>
    <rPh sb="43" eb="45">
      <t>ナンヨウ</t>
    </rPh>
    <rPh sb="46" eb="47">
      <t>ト</t>
    </rPh>
    <rPh sb="47" eb="48">
      <t>アツカ</t>
    </rPh>
    <phoneticPr fontId="2"/>
  </si>
  <si>
    <t>●＜山新米沢西＞川西町大舟地区（150）、堀金地区（150）を取扱。</t>
    <rPh sb="2" eb="4">
      <t>ヤマシン</t>
    </rPh>
    <rPh sb="4" eb="6">
      <t>ヨネザワ</t>
    </rPh>
    <rPh sb="6" eb="7">
      <t>ニシ</t>
    </rPh>
    <rPh sb="8" eb="10">
      <t>カワニシ</t>
    </rPh>
    <rPh sb="10" eb="11">
      <t>マチ</t>
    </rPh>
    <rPh sb="11" eb="12">
      <t>オオ</t>
    </rPh>
    <rPh sb="12" eb="13">
      <t>フネ</t>
    </rPh>
    <rPh sb="13" eb="15">
      <t>チク</t>
    </rPh>
    <rPh sb="21" eb="23">
      <t>ホリガネ</t>
    </rPh>
    <rPh sb="23" eb="25">
      <t>チク</t>
    </rPh>
    <rPh sb="31" eb="33">
      <t>トリアツカイ</t>
    </rPh>
    <phoneticPr fontId="2"/>
  </si>
  <si>
    <t>(櫛引1300）</t>
    <rPh sb="1" eb="3">
      <t>クシビキ</t>
    </rPh>
    <phoneticPr fontId="2"/>
  </si>
  <si>
    <t>（朝日1100）</t>
    <rPh sb="1" eb="3">
      <t>アサヒ</t>
    </rPh>
    <phoneticPr fontId="2"/>
  </si>
  <si>
    <t>●＜山新椿＞飯豊町中津川地区を含む。読売新聞の一部を取扱　●＜朝日長井＞飯豊町の部数を含む。</t>
    <rPh sb="2" eb="3">
      <t>ヤマ</t>
    </rPh>
    <rPh sb="3" eb="4">
      <t>シン</t>
    </rPh>
    <rPh sb="4" eb="5">
      <t>ツバキ</t>
    </rPh>
    <rPh sb="6" eb="8">
      <t>イイデ</t>
    </rPh>
    <rPh sb="8" eb="9">
      <t>マチ</t>
    </rPh>
    <rPh sb="9" eb="12">
      <t>ナカツガワ</t>
    </rPh>
    <rPh sb="12" eb="14">
      <t>チク</t>
    </rPh>
    <rPh sb="15" eb="16">
      <t>フク</t>
    </rPh>
    <rPh sb="18" eb="22">
      <t>ヨミウリシンブン</t>
    </rPh>
    <rPh sb="23" eb="25">
      <t>イチブ</t>
    </rPh>
    <rPh sb="26" eb="28">
      <t>トリアツカイ</t>
    </rPh>
    <rPh sb="31" eb="33">
      <t>アサヒ</t>
    </rPh>
    <rPh sb="33" eb="35">
      <t>ナガイ</t>
    </rPh>
    <rPh sb="36" eb="38">
      <t>イイデ</t>
    </rPh>
    <rPh sb="38" eb="39">
      <t>マチ</t>
    </rPh>
    <rPh sb="40" eb="42">
      <t>ブスウ</t>
    </rPh>
    <rPh sb="43" eb="44">
      <t>フク</t>
    </rPh>
    <phoneticPr fontId="2"/>
  </si>
  <si>
    <t>川西・合</t>
    <rPh sb="0" eb="2">
      <t>カワニシ</t>
    </rPh>
    <phoneticPr fontId="2"/>
  </si>
  <si>
    <t>山新川西</t>
    <rPh sb="0" eb="1">
      <t>ヤマ</t>
    </rPh>
    <rPh sb="1" eb="2">
      <t>シン</t>
    </rPh>
    <rPh sb="2" eb="4">
      <t>カワニシ</t>
    </rPh>
    <phoneticPr fontId="2"/>
  </si>
  <si>
    <t>小松</t>
    <rPh sb="0" eb="2">
      <t>コマツ</t>
    </rPh>
    <phoneticPr fontId="2"/>
  </si>
  <si>
    <t>2022年12月1日現在</t>
    <rPh sb="4" eb="5">
      <t>ネン</t>
    </rPh>
    <rPh sb="7" eb="8">
      <t>ガツ</t>
    </rPh>
    <rPh sb="9" eb="12">
      <t>ニチゲンザイ</t>
    </rPh>
    <rPh sb="10" eb="12">
      <t>ゲンザイ</t>
    </rPh>
    <phoneticPr fontId="2"/>
  </si>
  <si>
    <t>（鶴岡2100）</t>
    <rPh sb="1" eb="3">
      <t>ツルオカ</t>
    </rPh>
    <phoneticPr fontId="2"/>
  </si>
  <si>
    <t>（鶴岡4100）</t>
    <rPh sb="1" eb="3">
      <t>ツルオカ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</si>
</sst>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（&quot;aaa&quot;）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i/>
      <sz val="11"/>
      <color indexed="10"/>
      <name val="ＭＳ Ｐ明朝"/>
      <family val="1"/>
      <charset val="128"/>
    </font>
    <font>
      <b/>
      <i/>
      <sz val="11"/>
      <color indexed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i/>
      <u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8">
    <xf numFmtId="0" fontId="0" fillId="0" borderId="0" xfId="0"/>
    <xf numFmtId="0" fontId="0" fillId="0" borderId="0" xfId="0" applyBorder="1"/>
    <xf numFmtId="38" fontId="3" fillId="0" borderId="1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0" fillId="0" borderId="0" xfId="0" applyAlignment="1"/>
    <xf numFmtId="38" fontId="3" fillId="0" borderId="4" xfId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/>
    <xf numFmtId="0" fontId="13" fillId="0" borderId="0" xfId="0" applyFont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0" fillId="0" borderId="0" xfId="1" applyFont="1"/>
    <xf numFmtId="0" fontId="19" fillId="0" borderId="0" xfId="0" applyFont="1"/>
    <xf numFmtId="0" fontId="12" fillId="0" borderId="0" xfId="0" applyFont="1" applyBorder="1" applyAlignment="1"/>
    <xf numFmtId="0" fontId="21" fillId="0" borderId="0" xfId="0" applyFont="1" applyBorder="1"/>
    <xf numFmtId="0" fontId="22" fillId="0" borderId="0" xfId="0" applyFont="1" applyAlignment="1"/>
    <xf numFmtId="0" fontId="22" fillId="0" borderId="11" xfId="0" applyFont="1" applyBorder="1" applyAlignment="1"/>
    <xf numFmtId="0" fontId="9" fillId="0" borderId="0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16" fillId="0" borderId="0" xfId="0" applyFont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4" fillId="0" borderId="0" xfId="0" applyFont="1" applyBorder="1" applyAlignment="1">
      <alignment horizontal="centerContinuous" vertical="center"/>
    </xf>
    <xf numFmtId="0" fontId="11" fillId="0" borderId="0" xfId="0" applyFont="1" applyAlignment="1"/>
    <xf numFmtId="38" fontId="3" fillId="0" borderId="15" xfId="1" applyFont="1" applyBorder="1" applyAlignment="1">
      <alignment vertical="center"/>
    </xf>
    <xf numFmtId="0" fontId="23" fillId="0" borderId="0" xfId="0" applyFont="1" applyAlignment="1"/>
    <xf numFmtId="14" fontId="6" fillId="0" borderId="0" xfId="0" applyNumberFormat="1" applyFont="1" applyBorder="1" applyAlignment="1"/>
    <xf numFmtId="0" fontId="24" fillId="0" borderId="0" xfId="0" applyFont="1"/>
    <xf numFmtId="0" fontId="11" fillId="0" borderId="0" xfId="0" applyFont="1"/>
    <xf numFmtId="0" fontId="5" fillId="0" borderId="0" xfId="0" applyFont="1"/>
    <xf numFmtId="38" fontId="25" fillId="0" borderId="9" xfId="1" applyFont="1" applyBorder="1" applyAlignment="1">
      <alignment vertical="center"/>
    </xf>
    <xf numFmtId="38" fontId="4" fillId="0" borderId="2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/>
    </xf>
    <xf numFmtId="38" fontId="3" fillId="0" borderId="18" xfId="1" applyFont="1" applyBorder="1" applyAlignment="1">
      <alignment horizontal="distributed"/>
    </xf>
    <xf numFmtId="38" fontId="3" fillId="0" borderId="19" xfId="1" applyFont="1" applyBorder="1" applyAlignment="1">
      <alignment horizontal="distributed"/>
    </xf>
    <xf numFmtId="38" fontId="3" fillId="0" borderId="20" xfId="1" applyFont="1" applyBorder="1" applyAlignment="1">
      <alignment horizontal="distributed"/>
    </xf>
    <xf numFmtId="38" fontId="3" fillId="0" borderId="21" xfId="1" applyFont="1" applyBorder="1" applyAlignment="1">
      <alignment horizontal="distributed"/>
    </xf>
    <xf numFmtId="38" fontId="5" fillId="0" borderId="22" xfId="1" applyFont="1" applyBorder="1" applyAlignment="1">
      <alignment vertical="top" textRotation="255"/>
    </xf>
    <xf numFmtId="38" fontId="3" fillId="0" borderId="1" xfId="1" applyFont="1" applyBorder="1" applyAlignment="1">
      <alignment horizontal="distributed" vertical="center"/>
    </xf>
    <xf numFmtId="38" fontId="3" fillId="0" borderId="2" xfId="1" applyFont="1" applyBorder="1" applyAlignment="1">
      <alignment horizontal="distributed" vertical="center"/>
    </xf>
    <xf numFmtId="38" fontId="3" fillId="0" borderId="3" xfId="1" applyFont="1" applyBorder="1" applyAlignment="1">
      <alignment horizontal="distributed" vertical="center"/>
    </xf>
    <xf numFmtId="38" fontId="3" fillId="0" borderId="8" xfId="1" applyFont="1" applyBorder="1" applyAlignment="1">
      <alignment horizontal="distributed" vertical="center"/>
    </xf>
    <xf numFmtId="38" fontId="3" fillId="0" borderId="10" xfId="1" applyFont="1" applyBorder="1" applyAlignment="1">
      <alignment horizontal="distributed" vertical="center"/>
    </xf>
    <xf numFmtId="38" fontId="3" fillId="0" borderId="24" xfId="1" applyFont="1" applyBorder="1" applyAlignment="1">
      <alignment horizontal="distributed" vertical="center"/>
    </xf>
    <xf numFmtId="38" fontId="5" fillId="0" borderId="25" xfId="1" applyFont="1" applyBorder="1" applyAlignment="1">
      <alignment vertical="top" textRotation="255"/>
    </xf>
    <xf numFmtId="38" fontId="3" fillId="0" borderId="4" xfId="1" applyFont="1" applyBorder="1" applyAlignment="1">
      <alignment horizontal="distributed" vertical="center"/>
    </xf>
    <xf numFmtId="38" fontId="4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38" fontId="0" fillId="0" borderId="2" xfId="1" applyFont="1" applyBorder="1"/>
    <xf numFmtId="38" fontId="0" fillId="0" borderId="26" xfId="1" applyFont="1" applyBorder="1"/>
    <xf numFmtId="38" fontId="3" fillId="0" borderId="5" xfId="1" applyFont="1" applyBorder="1" applyAlignment="1">
      <alignment horizontal="distributed" vertical="center"/>
    </xf>
    <xf numFmtId="38" fontId="1" fillId="0" borderId="0" xfId="1" applyFont="1"/>
    <xf numFmtId="38" fontId="11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distributed"/>
    </xf>
    <xf numFmtId="38" fontId="3" fillId="0" borderId="29" xfId="1" applyFont="1" applyBorder="1" applyAlignment="1">
      <alignment horizontal="distributed"/>
    </xf>
    <xf numFmtId="38" fontId="0" fillId="0" borderId="0" xfId="1" applyFont="1" applyBorder="1" applyAlignment="1">
      <alignment horizontal="distributed"/>
    </xf>
    <xf numFmtId="38" fontId="0" fillId="0" borderId="0" xfId="1" applyFont="1" applyBorder="1"/>
    <xf numFmtId="38" fontId="8" fillId="0" borderId="30" xfId="1" applyFont="1" applyBorder="1" applyAlignment="1">
      <alignment vertical="top" textRotation="255"/>
    </xf>
    <xf numFmtId="38" fontId="8" fillId="0" borderId="22" xfId="1" applyFont="1" applyBorder="1" applyAlignment="1">
      <alignment vertical="top" textRotation="255"/>
    </xf>
    <xf numFmtId="38" fontId="3" fillId="0" borderId="32" xfId="1" applyFont="1" applyBorder="1" applyAlignment="1">
      <alignment horizontal="distributed" vertical="center"/>
    </xf>
    <xf numFmtId="38" fontId="4" fillId="0" borderId="4" xfId="1" applyFont="1" applyBorder="1" applyAlignment="1">
      <alignment vertical="center"/>
    </xf>
    <xf numFmtId="38" fontId="3" fillId="0" borderId="0" xfId="1" applyFont="1" applyBorder="1" applyAlignment="1">
      <alignment horizontal="distributed" vertical="center"/>
    </xf>
    <xf numFmtId="38" fontId="1" fillId="0" borderId="0" xfId="1" applyFont="1" applyBorder="1" applyAlignment="1">
      <alignment vertical="center"/>
    </xf>
    <xf numFmtId="38" fontId="0" fillId="0" borderId="25" xfId="1" applyFont="1" applyBorder="1" applyAlignment="1">
      <alignment vertical="top" textRotation="255"/>
    </xf>
    <xf numFmtId="38" fontId="1" fillId="0" borderId="0" xfId="1" applyFont="1" applyAlignment="1">
      <alignment horizontal="right"/>
    </xf>
    <xf numFmtId="38" fontId="0" fillId="0" borderId="30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38" fontId="0" fillId="0" borderId="31" xfId="1" applyFont="1" applyBorder="1" applyAlignment="1">
      <alignment vertical="top" textRotation="255"/>
    </xf>
    <xf numFmtId="38" fontId="0" fillId="0" borderId="2" xfId="1" applyFont="1" applyBorder="1" applyAlignment="1">
      <alignment vertical="top" textRotation="255"/>
    </xf>
    <xf numFmtId="38" fontId="0" fillId="0" borderId="4" xfId="1" applyFont="1" applyBorder="1" applyAlignment="1">
      <alignment vertical="top" textRotation="255"/>
    </xf>
    <xf numFmtId="38" fontId="5" fillId="0" borderId="27" xfId="1" applyFont="1" applyBorder="1" applyAlignment="1">
      <alignment vertical="top" textRotation="255"/>
    </xf>
    <xf numFmtId="38" fontId="8" fillId="0" borderId="2" xfId="1" applyFont="1" applyBorder="1" applyAlignment="1">
      <alignment vertical="top" textRotation="255"/>
    </xf>
    <xf numFmtId="38" fontId="5" fillId="0" borderId="4" xfId="1" applyFont="1" applyBorder="1" applyAlignment="1">
      <alignment vertical="top" textRotation="255"/>
    </xf>
    <xf numFmtId="38" fontId="3" fillId="0" borderId="0" xfId="1" applyFont="1"/>
    <xf numFmtId="38" fontId="3" fillId="0" borderId="0" xfId="1" applyFont="1" applyAlignment="1"/>
    <xf numFmtId="38" fontId="5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22" xfId="1" applyFont="1" applyBorder="1" applyAlignment="1">
      <alignment vertical="top"/>
    </xf>
    <xf numFmtId="38" fontId="0" fillId="0" borderId="8" xfId="1" applyFont="1" applyBorder="1"/>
    <xf numFmtId="38" fontId="5" fillId="0" borderId="5" xfId="1" applyFont="1" applyBorder="1" applyAlignment="1">
      <alignment vertical="top" textRotation="255"/>
    </xf>
    <xf numFmtId="0" fontId="14" fillId="0" borderId="0" xfId="0" applyFont="1" applyBorder="1" applyAlignment="1" applyProtection="1">
      <alignment horizontal="centerContinuous" vertical="center"/>
    </xf>
    <xf numFmtId="0" fontId="0" fillId="0" borderId="0" xfId="0" applyProtection="1"/>
    <xf numFmtId="0" fontId="13" fillId="0" borderId="0" xfId="0" applyFont="1" applyAlignment="1" applyProtection="1">
      <alignment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Continuous" vertical="center"/>
    </xf>
    <xf numFmtId="0" fontId="5" fillId="0" borderId="2" xfId="0" applyFont="1" applyBorder="1" applyAlignment="1" applyProtection="1">
      <alignment horizontal="centerContinuous" vertical="center"/>
    </xf>
    <xf numFmtId="0" fontId="5" fillId="0" borderId="14" xfId="0" applyFont="1" applyBorder="1" applyAlignment="1" applyProtection="1">
      <alignment horizontal="centerContinuous" vertical="center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13" xfId="0" applyFont="1" applyBorder="1" applyAlignment="1" applyProtection="1">
      <alignment horizontal="centerContinuous" vertical="center"/>
    </xf>
    <xf numFmtId="0" fontId="5" fillId="0" borderId="8" xfId="0" applyFont="1" applyBorder="1" applyAlignment="1" applyProtection="1">
      <alignment horizontal="centerContinuous" vertical="center"/>
    </xf>
    <xf numFmtId="0" fontId="5" fillId="0" borderId="14" xfId="0" applyFont="1" applyBorder="1" applyAlignment="1" applyProtection="1">
      <alignment horizontal="centerContinuous"/>
    </xf>
    <xf numFmtId="0" fontId="3" fillId="0" borderId="18" xfId="0" applyFont="1" applyBorder="1" applyAlignment="1" applyProtection="1">
      <alignment horizontal="distributed"/>
    </xf>
    <xf numFmtId="0" fontId="3" fillId="0" borderId="19" xfId="0" applyFont="1" applyBorder="1" applyAlignment="1" applyProtection="1">
      <alignment horizontal="distributed"/>
    </xf>
    <xf numFmtId="0" fontId="3" fillId="0" borderId="20" xfId="0" applyFont="1" applyBorder="1" applyAlignment="1" applyProtection="1">
      <alignment horizontal="distributed"/>
    </xf>
    <xf numFmtId="0" fontId="3" fillId="0" borderId="21" xfId="0" applyFont="1" applyBorder="1" applyAlignment="1" applyProtection="1">
      <alignment horizontal="distributed"/>
    </xf>
    <xf numFmtId="0" fontId="3" fillId="0" borderId="1" xfId="0" applyFont="1" applyBorder="1" applyAlignment="1" applyProtection="1">
      <alignment horizontal="distributed" vertical="center"/>
    </xf>
    <xf numFmtId="38" fontId="3" fillId="0" borderId="2" xfId="1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distributed" vertical="center"/>
    </xf>
    <xf numFmtId="38" fontId="3" fillId="0" borderId="8" xfId="1" applyFont="1" applyBorder="1" applyAlignment="1" applyProtection="1">
      <alignment vertical="center"/>
    </xf>
    <xf numFmtId="38" fontId="3" fillId="0" borderId="4" xfId="1" applyFont="1" applyBorder="1" applyAlignment="1" applyProtection="1">
      <alignment vertical="center"/>
    </xf>
    <xf numFmtId="0" fontId="3" fillId="0" borderId="0" xfId="0" applyFont="1" applyProtection="1"/>
    <xf numFmtId="0" fontId="0" fillId="0" borderId="0" xfId="0" applyBorder="1" applyProtection="1"/>
    <xf numFmtId="38" fontId="4" fillId="0" borderId="2" xfId="1" applyFont="1" applyBorder="1" applyAlignment="1" applyProtection="1">
      <alignment horizontal="centerContinuous" vertical="center"/>
    </xf>
    <xf numFmtId="38" fontId="5" fillId="0" borderId="2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 vertical="center"/>
    </xf>
    <xf numFmtId="38" fontId="4" fillId="0" borderId="12" xfId="1" applyFont="1" applyBorder="1" applyAlignment="1" applyProtection="1">
      <alignment horizontal="centerContinuous" vertical="center"/>
    </xf>
    <xf numFmtId="38" fontId="4" fillId="0" borderId="13" xfId="1" applyFont="1" applyBorder="1" applyAlignment="1" applyProtection="1">
      <alignment horizontal="centerContinuous" vertical="center"/>
    </xf>
    <xf numFmtId="38" fontId="5" fillId="0" borderId="8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/>
    </xf>
    <xf numFmtId="38" fontId="0" fillId="0" borderId="0" xfId="1" applyFont="1" applyProtection="1"/>
    <xf numFmtId="38" fontId="3" fillId="0" borderId="18" xfId="1" applyFont="1" applyBorder="1" applyAlignment="1" applyProtection="1">
      <alignment horizontal="distributed"/>
    </xf>
    <xf numFmtId="38" fontId="3" fillId="0" borderId="19" xfId="1" applyFont="1" applyBorder="1" applyAlignment="1" applyProtection="1">
      <alignment horizontal="distributed"/>
    </xf>
    <xf numFmtId="38" fontId="3" fillId="0" borderId="20" xfId="1" applyFont="1" applyBorder="1" applyAlignment="1" applyProtection="1">
      <alignment horizontal="distributed"/>
    </xf>
    <xf numFmtId="38" fontId="3" fillId="0" borderId="21" xfId="1" applyFont="1" applyBorder="1" applyAlignment="1" applyProtection="1">
      <alignment horizontal="distributed"/>
    </xf>
    <xf numFmtId="38" fontId="5" fillId="0" borderId="22" xfId="1" applyFont="1" applyBorder="1" applyAlignment="1" applyProtection="1">
      <alignment vertical="top" textRotation="255"/>
    </xf>
    <xf numFmtId="38" fontId="3" fillId="0" borderId="1" xfId="1" applyFont="1" applyBorder="1" applyAlignment="1" applyProtection="1">
      <alignment horizontal="distributed" vertical="center"/>
    </xf>
    <xf numFmtId="38" fontId="3" fillId="0" borderId="3" xfId="1" applyFont="1" applyBorder="1" applyAlignment="1" applyProtection="1">
      <alignment horizontal="distributed" vertical="center"/>
    </xf>
    <xf numFmtId="38" fontId="3" fillId="0" borderId="10" xfId="1" applyFont="1" applyBorder="1" applyAlignment="1" applyProtection="1">
      <alignment horizontal="distributed" vertical="center"/>
    </xf>
    <xf numFmtId="38" fontId="3" fillId="0" borderId="24" xfId="1" applyFont="1" applyBorder="1" applyAlignment="1" applyProtection="1">
      <alignment horizontal="distributed" vertical="center"/>
    </xf>
    <xf numFmtId="38" fontId="5" fillId="0" borderId="25" xfId="1" applyFont="1" applyBorder="1" applyAlignment="1" applyProtection="1">
      <alignment vertical="top" textRotation="255"/>
    </xf>
    <xf numFmtId="38" fontId="3" fillId="0" borderId="4" xfId="1" applyFont="1" applyBorder="1" applyAlignment="1" applyProtection="1">
      <alignment horizontal="distributed" vertical="center"/>
    </xf>
    <xf numFmtId="38" fontId="4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vertical="center"/>
    </xf>
    <xf numFmtId="38" fontId="5" fillId="0" borderId="27" xfId="1" applyFont="1" applyBorder="1" applyAlignment="1" applyProtection="1">
      <alignment vertical="top" textRotation="255"/>
    </xf>
    <xf numFmtId="38" fontId="0" fillId="0" borderId="2" xfId="1" applyFont="1" applyBorder="1" applyProtection="1"/>
    <xf numFmtId="38" fontId="3" fillId="0" borderId="9" xfId="1" applyFont="1" applyBorder="1" applyAlignment="1" applyProtection="1">
      <alignment vertical="center"/>
    </xf>
    <xf numFmtId="38" fontId="4" fillId="0" borderId="8" xfId="1" applyFont="1" applyBorder="1" applyAlignment="1" applyProtection="1">
      <alignment horizontal="center" vertical="center"/>
    </xf>
    <xf numFmtId="38" fontId="3" fillId="0" borderId="15" xfId="1" applyFont="1" applyBorder="1" applyAlignment="1" applyProtection="1">
      <alignment vertical="center"/>
    </xf>
    <xf numFmtId="38" fontId="5" fillId="0" borderId="4" xfId="1" applyFont="1" applyBorder="1" applyAlignment="1" applyProtection="1">
      <alignment vertical="top" textRotation="255"/>
    </xf>
    <xf numFmtId="38" fontId="4" fillId="0" borderId="4" xfId="1" applyFont="1" applyBorder="1" applyAlignment="1" applyProtection="1">
      <alignment vertical="center"/>
    </xf>
    <xf numFmtId="38" fontId="0" fillId="0" borderId="0" xfId="1" applyFont="1" applyAlignment="1" applyProtection="1"/>
    <xf numFmtId="0" fontId="0" fillId="0" borderId="7" xfId="0" applyBorder="1" applyAlignment="1" applyProtection="1">
      <alignment vertical="center"/>
      <protection locked="0"/>
    </xf>
    <xf numFmtId="0" fontId="7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36" xfId="0" applyFont="1" applyBorder="1" applyAlignment="1"/>
    <xf numFmtId="38" fontId="26" fillId="0" borderId="9" xfId="1" applyFont="1" applyBorder="1" applyAlignment="1" applyProtection="1">
      <alignment vertical="center"/>
      <protection locked="0"/>
    </xf>
    <xf numFmtId="38" fontId="28" fillId="0" borderId="9" xfId="1" applyFont="1" applyBorder="1" applyAlignment="1">
      <alignment vertical="center"/>
    </xf>
    <xf numFmtId="38" fontId="28" fillId="0" borderId="9" xfId="1" applyFont="1" applyBorder="1" applyAlignment="1" applyProtection="1">
      <alignment vertical="center"/>
      <protection locked="0"/>
    </xf>
    <xf numFmtId="38" fontId="28" fillId="0" borderId="7" xfId="1" applyFont="1" applyBorder="1" applyAlignment="1">
      <alignment horizontal="distributed" vertical="center"/>
    </xf>
    <xf numFmtId="38" fontId="26" fillId="0" borderId="9" xfId="1" applyFont="1" applyBorder="1" applyAlignment="1">
      <alignment vertical="center"/>
    </xf>
    <xf numFmtId="38" fontId="28" fillId="0" borderId="7" xfId="1" applyFont="1" applyBorder="1" applyAlignment="1">
      <alignment horizontal="right" vertical="center"/>
    </xf>
    <xf numFmtId="38" fontId="28" fillId="0" borderId="7" xfId="1" applyFont="1" applyBorder="1" applyAlignment="1">
      <alignment vertical="center"/>
    </xf>
    <xf numFmtId="38" fontId="28" fillId="0" borderId="7" xfId="1" applyFont="1" applyBorder="1"/>
    <xf numFmtId="38" fontId="26" fillId="0" borderId="9" xfId="1" applyFont="1" applyBorder="1" applyAlignment="1" applyProtection="1">
      <alignment vertical="center"/>
    </xf>
    <xf numFmtId="38" fontId="28" fillId="0" borderId="7" xfId="1" applyFont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0" fontId="3" fillId="0" borderId="35" xfId="0" applyFont="1" applyBorder="1" applyAlignment="1" applyProtection="1">
      <alignment horizontal="distributed" vertical="center"/>
    </xf>
    <xf numFmtId="38" fontId="26" fillId="0" borderId="15" xfId="1" applyFont="1" applyBorder="1" applyAlignment="1" applyProtection="1">
      <alignment vertical="center"/>
    </xf>
    <xf numFmtId="0" fontId="3" fillId="0" borderId="33" xfId="0" applyFont="1" applyBorder="1" applyAlignment="1" applyProtection="1">
      <alignment horizontal="distributed" vertical="center"/>
    </xf>
    <xf numFmtId="38" fontId="3" fillId="0" borderId="37" xfId="1" applyFont="1" applyBorder="1" applyAlignment="1" applyProtection="1">
      <alignment vertical="center"/>
    </xf>
    <xf numFmtId="0" fontId="3" fillId="0" borderId="38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vertical="top"/>
    </xf>
    <xf numFmtId="38" fontId="26" fillId="0" borderId="26" xfId="1" applyFont="1" applyBorder="1" applyAlignment="1" applyProtection="1">
      <alignment vertical="center"/>
      <protection locked="0"/>
    </xf>
    <xf numFmtId="38" fontId="26" fillId="0" borderId="26" xfId="1" applyFont="1" applyBorder="1" applyAlignment="1" applyProtection="1">
      <alignment vertical="center"/>
    </xf>
    <xf numFmtId="0" fontId="11" fillId="0" borderId="5" xfId="0" applyFont="1" applyBorder="1" applyAlignment="1" applyProtection="1">
      <alignment horizontal="distributed" vertical="center"/>
    </xf>
    <xf numFmtId="0" fontId="26" fillId="0" borderId="9" xfId="1" applyNumberFormat="1" applyFont="1" applyFill="1" applyBorder="1" applyAlignment="1" applyProtection="1">
      <alignment vertical="center"/>
      <protection locked="0"/>
    </xf>
    <xf numFmtId="38" fontId="26" fillId="0" borderId="15" xfId="1" applyFont="1" applyBorder="1" applyAlignment="1">
      <alignment vertical="center"/>
    </xf>
    <xf numFmtId="38" fontId="26" fillId="0" borderId="26" xfId="1" applyFont="1" applyBorder="1"/>
    <xf numFmtId="38" fontId="26" fillId="0" borderId="15" xfId="1" applyFont="1" applyBorder="1" applyAlignment="1" applyProtection="1">
      <alignment vertical="center"/>
      <protection locked="0"/>
    </xf>
    <xf numFmtId="38" fontId="5" fillId="0" borderId="0" xfId="1" applyFont="1" applyBorder="1" applyAlignment="1">
      <alignment vertical="top" textRotation="255"/>
    </xf>
    <xf numFmtId="38" fontId="3" fillId="0" borderId="14" xfId="1" applyFont="1" applyBorder="1" applyAlignment="1">
      <alignment horizontal="distributed" vertical="center"/>
    </xf>
    <xf numFmtId="38" fontId="0" fillId="0" borderId="4" xfId="1" applyFont="1" applyBorder="1"/>
    <xf numFmtId="38" fontId="3" fillId="0" borderId="39" xfId="1" applyFont="1" applyBorder="1" applyAlignment="1">
      <alignment horizontal="distributed" vertical="center"/>
    </xf>
    <xf numFmtId="38" fontId="27" fillId="0" borderId="15" xfId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0" fontId="5" fillId="0" borderId="25" xfId="0" applyFont="1" applyBorder="1" applyAlignment="1" applyProtection="1">
      <alignment vertical="top" textRotation="255"/>
    </xf>
    <xf numFmtId="0" fontId="3" fillId="0" borderId="4" xfId="0" applyFont="1" applyBorder="1" applyAlignment="1" applyProtection="1">
      <alignment horizontal="distributed" vertical="center"/>
    </xf>
    <xf numFmtId="38" fontId="3" fillId="0" borderId="4" xfId="0" applyNumberFormat="1" applyFont="1" applyBorder="1" applyAlignment="1" applyProtection="1">
      <alignment vertical="center"/>
    </xf>
    <xf numFmtId="0" fontId="3" fillId="0" borderId="39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4" xfId="0" applyFont="1" applyBorder="1" applyAlignment="1" applyProtection="1">
      <alignment horizontal="right" vertical="center"/>
    </xf>
    <xf numFmtId="3" fontId="5" fillId="0" borderId="4" xfId="0" applyNumberFormat="1" applyFont="1" applyBorder="1" applyAlignment="1" applyProtection="1">
      <alignment vertical="center"/>
    </xf>
    <xf numFmtId="38" fontId="28" fillId="0" borderId="7" xfId="1" applyFont="1" applyBorder="1" applyProtection="1"/>
    <xf numFmtId="38" fontId="5" fillId="0" borderId="34" xfId="1" applyFont="1" applyBorder="1" applyAlignment="1">
      <alignment horizontal="right" vertical="center"/>
    </xf>
    <xf numFmtId="38" fontId="3" fillId="0" borderId="41" xfId="1" applyFont="1" applyBorder="1" applyAlignment="1">
      <alignment horizontal="distributed"/>
    </xf>
    <xf numFmtId="38" fontId="5" fillId="0" borderId="2" xfId="1" applyFont="1" applyBorder="1" applyAlignment="1">
      <alignment horizontal="center" vertical="center" textRotation="255"/>
    </xf>
    <xf numFmtId="38" fontId="5" fillId="0" borderId="2" xfId="1" applyFont="1" applyBorder="1" applyAlignment="1">
      <alignment vertical="top" textRotation="255"/>
    </xf>
    <xf numFmtId="38" fontId="4" fillId="0" borderId="2" xfId="1" applyFont="1" applyBorder="1" applyAlignment="1">
      <alignment horizontal="right" vertical="center"/>
    </xf>
    <xf numFmtId="38" fontId="28" fillId="0" borderId="34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2" fillId="0" borderId="8" xfId="1" applyFont="1" applyBorder="1" applyAlignment="1" applyProtection="1">
      <alignment vertical="center"/>
    </xf>
    <xf numFmtId="0" fontId="26" fillId="2" borderId="9" xfId="1" applyNumberFormat="1" applyFont="1" applyFill="1" applyBorder="1" applyAlignment="1" applyProtection="1">
      <alignment vertical="center"/>
      <protection locked="0"/>
    </xf>
    <xf numFmtId="38" fontId="26" fillId="2" borderId="9" xfId="1" applyFont="1" applyFill="1" applyBorder="1" applyAlignment="1" applyProtection="1">
      <alignment vertical="center"/>
    </xf>
    <xf numFmtId="0" fontId="3" fillId="0" borderId="42" xfId="0" applyFont="1" applyBorder="1" applyAlignment="1" applyProtection="1">
      <alignment horizontal="distributed" vertical="center"/>
    </xf>
    <xf numFmtId="38" fontId="26" fillId="0" borderId="9" xfId="1" applyFont="1" applyBorder="1" applyAlignment="1" applyProtection="1">
      <alignment horizontal="right" vertical="center"/>
      <protection locked="0"/>
    </xf>
    <xf numFmtId="38" fontId="26" fillId="0" borderId="9" xfId="1" applyFont="1" applyBorder="1" applyAlignment="1">
      <alignment horizontal="right" vertical="center"/>
    </xf>
    <xf numFmtId="38" fontId="5" fillId="0" borderId="0" xfId="1" applyFont="1"/>
    <xf numFmtId="38" fontId="3" fillId="3" borderId="2" xfId="1" applyFont="1" applyFill="1" applyBorder="1" applyAlignment="1" applyProtection="1">
      <alignment vertical="center"/>
    </xf>
    <xf numFmtId="38" fontId="3" fillId="3" borderId="8" xfId="1" applyFont="1" applyFill="1" applyBorder="1" applyAlignment="1" applyProtection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28" fillId="0" borderId="0" xfId="1" applyFont="1" applyBorder="1" applyAlignment="1">
      <alignment horizontal="distributed" vertical="center"/>
    </xf>
    <xf numFmtId="38" fontId="26" fillId="2" borderId="9" xfId="1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31" fillId="0" borderId="0" xfId="0" applyFont="1" applyFill="1" applyBorder="1"/>
    <xf numFmtId="0" fontId="31" fillId="0" borderId="0" xfId="0" applyFont="1" applyFill="1"/>
    <xf numFmtId="0" fontId="1" fillId="0" borderId="0" xfId="0" applyFont="1"/>
    <xf numFmtId="0" fontId="1" fillId="0" borderId="0" xfId="0" applyFont="1" applyBorder="1"/>
    <xf numFmtId="38" fontId="1" fillId="0" borderId="56" xfId="1" applyFont="1" applyFill="1" applyBorder="1" applyAlignment="1">
      <alignment vertical="center"/>
    </xf>
    <xf numFmtId="38" fontId="1" fillId="0" borderId="58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8" fontId="1" fillId="0" borderId="61" xfId="1" applyFont="1" applyFill="1" applyBorder="1" applyAlignment="1">
      <alignment vertical="center"/>
    </xf>
    <xf numFmtId="38" fontId="1" fillId="0" borderId="64" xfId="1" applyFont="1" applyFill="1" applyBorder="1" applyAlignment="1">
      <alignment vertical="center"/>
    </xf>
    <xf numFmtId="38" fontId="1" fillId="0" borderId="65" xfId="1" applyFont="1" applyFill="1" applyBorder="1" applyAlignment="1">
      <alignment vertical="center"/>
    </xf>
    <xf numFmtId="38" fontId="1" fillId="0" borderId="12" xfId="1" applyFont="1" applyFill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38" fontId="32" fillId="0" borderId="2" xfId="1" applyFont="1" applyBorder="1" applyAlignment="1">
      <alignment vertical="center"/>
    </xf>
    <xf numFmtId="0" fontId="1" fillId="0" borderId="61" xfId="0" applyFont="1" applyFill="1" applyBorder="1" applyAlignment="1">
      <alignment horizontal="center" vertical="center"/>
    </xf>
    <xf numFmtId="38" fontId="1" fillId="0" borderId="68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56" fontId="20" fillId="0" borderId="7" xfId="0" applyNumberFormat="1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0" xfId="0" applyFont="1"/>
    <xf numFmtId="0" fontId="0" fillId="0" borderId="55" xfId="0" applyFont="1" applyBorder="1" applyAlignment="1">
      <alignment horizontal="center" vertical="center"/>
    </xf>
    <xf numFmtId="38" fontId="0" fillId="0" borderId="56" xfId="1" applyFont="1" applyFill="1" applyBorder="1" applyAlignment="1">
      <alignment vertical="center"/>
    </xf>
    <xf numFmtId="38" fontId="26" fillId="0" borderId="57" xfId="1" applyFont="1" applyFill="1" applyBorder="1" applyAlignment="1">
      <alignment vertical="center"/>
    </xf>
    <xf numFmtId="0" fontId="0" fillId="0" borderId="60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38" fontId="0" fillId="0" borderId="12" xfId="1" applyFont="1" applyFill="1" applyBorder="1" applyAlignment="1">
      <alignment vertical="center"/>
    </xf>
    <xf numFmtId="38" fontId="27" fillId="0" borderId="59" xfId="1" applyFont="1" applyFill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26" fillId="0" borderId="5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27" fillId="0" borderId="5" xfId="1" applyFont="1" applyFill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/>
    </xf>
    <xf numFmtId="0" fontId="3" fillId="0" borderId="0" xfId="0" applyFont="1" applyAlignment="1" applyProtection="1"/>
    <xf numFmtId="38" fontId="26" fillId="0" borderId="62" xfId="1" applyFont="1" applyFill="1" applyBorder="1" applyAlignment="1">
      <alignment vertical="center"/>
    </xf>
    <xf numFmtId="38" fontId="27" fillId="0" borderId="66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6" fillId="0" borderId="59" xfId="1" applyFont="1" applyFill="1" applyBorder="1" applyAlignment="1">
      <alignment vertical="center"/>
    </xf>
    <xf numFmtId="38" fontId="26" fillId="0" borderId="2" xfId="1" applyFont="1" applyBorder="1" applyAlignment="1">
      <alignment vertical="center"/>
    </xf>
    <xf numFmtId="56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38" fontId="3" fillId="0" borderId="41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28" fillId="0" borderId="17" xfId="1" applyFont="1" applyBorder="1" applyAlignment="1">
      <alignment vertical="center"/>
    </xf>
    <xf numFmtId="38" fontId="3" fillId="0" borderId="42" xfId="1" applyFont="1" applyBorder="1" applyAlignment="1">
      <alignment horizontal="distributed" vertical="center"/>
    </xf>
    <xf numFmtId="38" fontId="36" fillId="0" borderId="22" xfId="1" applyFont="1" applyBorder="1" applyAlignment="1">
      <alignment horizontal="center" vertical="center"/>
    </xf>
    <xf numFmtId="38" fontId="10" fillId="0" borderId="31" xfId="1" applyFont="1" applyBorder="1" applyAlignment="1">
      <alignment horizontal="center" vertical="center"/>
    </xf>
    <xf numFmtId="38" fontId="10" fillId="0" borderId="27" xfId="1" applyFont="1" applyBorder="1" applyAlignment="1">
      <alignment horizontal="center" vertical="center"/>
    </xf>
    <xf numFmtId="38" fontId="3" fillId="0" borderId="0" xfId="1" applyFont="1" applyProtection="1"/>
    <xf numFmtId="38" fontId="3" fillId="0" borderId="0" xfId="1" applyFont="1" applyAlignment="1" applyProtection="1"/>
    <xf numFmtId="38" fontId="3" fillId="0" borderId="69" xfId="1" applyFont="1" applyBorder="1" applyAlignment="1">
      <alignment vertical="center"/>
    </xf>
    <xf numFmtId="38" fontId="3" fillId="0" borderId="21" xfId="1" applyFont="1" applyBorder="1" applyAlignment="1">
      <alignment horizontal="distributed" vertical="center"/>
    </xf>
    <xf numFmtId="38" fontId="3" fillId="0" borderId="70" xfId="1" applyFont="1" applyBorder="1" applyAlignment="1">
      <alignment horizontal="distributed" vertical="center"/>
    </xf>
    <xf numFmtId="38" fontId="3" fillId="0" borderId="72" xfId="1" applyFont="1" applyBorder="1" applyAlignment="1">
      <alignment horizontal="distributed" vertical="center"/>
    </xf>
    <xf numFmtId="38" fontId="3" fillId="0" borderId="73" xfId="1" applyFont="1" applyBorder="1" applyAlignment="1">
      <alignment horizontal="distributed" vertical="center"/>
    </xf>
    <xf numFmtId="38" fontId="3" fillId="0" borderId="18" xfId="1" applyFont="1" applyBorder="1" applyAlignment="1">
      <alignment horizontal="distributed" vertical="center"/>
    </xf>
    <xf numFmtId="38" fontId="3" fillId="0" borderId="75" xfId="1" applyFont="1" applyBorder="1" applyAlignment="1">
      <alignment horizontal="distributed" vertical="center"/>
    </xf>
    <xf numFmtId="38" fontId="3" fillId="0" borderId="76" xfId="1" applyFont="1" applyBorder="1" applyAlignment="1">
      <alignment horizontal="distributed" vertical="center"/>
    </xf>
    <xf numFmtId="38" fontId="15" fillId="0" borderId="18" xfId="1" applyFont="1" applyBorder="1" applyAlignment="1">
      <alignment horizontal="distributed" vertical="center"/>
    </xf>
    <xf numFmtId="38" fontId="10" fillId="0" borderId="21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3" fillId="0" borderId="24" xfId="1" applyFont="1" applyBorder="1" applyAlignment="1">
      <alignment vertical="center"/>
    </xf>
    <xf numFmtId="38" fontId="10" fillId="0" borderId="18" xfId="1" applyFont="1" applyBorder="1" applyAlignment="1">
      <alignment horizontal="distributed" vertical="center"/>
    </xf>
    <xf numFmtId="38" fontId="15" fillId="0" borderId="76" xfId="1" applyFont="1" applyBorder="1" applyAlignment="1">
      <alignment horizontal="distributed" vertical="center"/>
    </xf>
    <xf numFmtId="38" fontId="10" fillId="0" borderId="76" xfId="1" applyFont="1" applyBorder="1" applyAlignment="1">
      <alignment horizontal="distributed" vertical="center"/>
    </xf>
    <xf numFmtId="38" fontId="10" fillId="0" borderId="5" xfId="1" applyFont="1" applyBorder="1" applyAlignment="1" applyProtection="1">
      <alignment horizontal="center" vertical="center"/>
    </xf>
    <xf numFmtId="38" fontId="3" fillId="0" borderId="50" xfId="1" applyFont="1" applyBorder="1" applyAlignment="1" applyProtection="1">
      <alignment vertical="center"/>
    </xf>
    <xf numFmtId="38" fontId="3" fillId="0" borderId="69" xfId="1" applyFont="1" applyBorder="1" applyAlignment="1" applyProtection="1">
      <alignment vertical="center"/>
    </xf>
    <xf numFmtId="38" fontId="3" fillId="0" borderId="10" xfId="1" applyFont="1" applyBorder="1" applyAlignment="1" applyProtection="1">
      <alignment vertical="center"/>
    </xf>
    <xf numFmtId="38" fontId="3" fillId="0" borderId="21" xfId="1" applyFont="1" applyBorder="1" applyAlignment="1" applyProtection="1">
      <alignment horizontal="distributed" vertical="center"/>
    </xf>
    <xf numFmtId="38" fontId="3" fillId="0" borderId="75" xfId="1" applyFont="1" applyBorder="1" applyAlignment="1" applyProtection="1">
      <alignment horizontal="distributed" vertical="center"/>
    </xf>
    <xf numFmtId="38" fontId="3" fillId="0" borderId="73" xfId="1" applyFont="1" applyBorder="1" applyAlignment="1" applyProtection="1">
      <alignment horizontal="distributed" vertical="center"/>
    </xf>
    <xf numFmtId="38" fontId="3" fillId="0" borderId="70" xfId="1" applyFont="1" applyBorder="1" applyAlignment="1" applyProtection="1">
      <alignment horizontal="distributed" vertical="center"/>
    </xf>
    <xf numFmtId="38" fontId="15" fillId="0" borderId="73" xfId="1" applyFont="1" applyBorder="1" applyAlignment="1" applyProtection="1">
      <alignment horizontal="distributed" vertical="center"/>
    </xf>
    <xf numFmtId="38" fontId="3" fillId="0" borderId="18" xfId="1" applyFont="1" applyBorder="1" applyAlignment="1" applyProtection="1">
      <alignment horizontal="distributed" vertical="center"/>
    </xf>
    <xf numFmtId="38" fontId="3" fillId="0" borderId="76" xfId="1" applyFont="1" applyBorder="1" applyAlignment="1" applyProtection="1">
      <alignment horizontal="distributed" vertical="center"/>
    </xf>
    <xf numFmtId="38" fontId="3" fillId="3" borderId="21" xfId="1" applyFont="1" applyFill="1" applyBorder="1" applyAlignment="1" applyProtection="1">
      <alignment horizontal="distributed" vertical="center"/>
    </xf>
    <xf numFmtId="38" fontId="3" fillId="3" borderId="73" xfId="1" applyFont="1" applyFill="1" applyBorder="1" applyAlignment="1" applyProtection="1">
      <alignment horizontal="distributed" vertical="center"/>
    </xf>
    <xf numFmtId="38" fontId="3" fillId="3" borderId="18" xfId="1" applyFont="1" applyFill="1" applyBorder="1" applyAlignment="1" applyProtection="1">
      <alignment horizontal="distributed" vertical="center"/>
    </xf>
    <xf numFmtId="38" fontId="10" fillId="3" borderId="18" xfId="1" applyFont="1" applyFill="1" applyBorder="1" applyAlignment="1" applyProtection="1">
      <alignment horizontal="distributed" vertical="center"/>
    </xf>
    <xf numFmtId="38" fontId="10" fillId="0" borderId="76" xfId="1" applyFont="1" applyBorder="1" applyAlignment="1" applyProtection="1">
      <alignment horizontal="distributed" vertical="center"/>
    </xf>
    <xf numFmtId="38" fontId="10" fillId="0" borderId="21" xfId="1" applyFont="1" applyBorder="1" applyAlignment="1" applyProtection="1">
      <alignment horizontal="distributed" vertical="center"/>
    </xf>
    <xf numFmtId="38" fontId="3" fillId="0" borderId="50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3" fillId="3" borderId="50" xfId="1" applyFont="1" applyFill="1" applyBorder="1" applyAlignment="1">
      <alignment vertical="center"/>
    </xf>
    <xf numFmtId="38" fontId="15" fillId="0" borderId="21" xfId="1" applyFont="1" applyBorder="1" applyAlignment="1">
      <alignment horizontal="distributed" vertical="center"/>
    </xf>
    <xf numFmtId="38" fontId="3" fillId="3" borderId="76" xfId="1" applyFont="1" applyFill="1" applyBorder="1" applyAlignment="1">
      <alignment horizontal="distributed" vertical="center"/>
    </xf>
    <xf numFmtId="38" fontId="30" fillId="0" borderId="37" xfId="1" applyFont="1" applyBorder="1" applyAlignment="1">
      <alignment vertical="center"/>
    </xf>
    <xf numFmtId="38" fontId="2" fillId="3" borderId="73" xfId="1" applyFont="1" applyFill="1" applyBorder="1" applyAlignment="1">
      <alignment horizontal="distributed" vertical="center"/>
    </xf>
    <xf numFmtId="38" fontId="15" fillId="0" borderId="73" xfId="1" applyFont="1" applyBorder="1" applyAlignment="1">
      <alignment horizontal="distributed" vertical="center"/>
    </xf>
    <xf numFmtId="38" fontId="10" fillId="3" borderId="73" xfId="1" applyFont="1" applyFill="1" applyBorder="1" applyAlignment="1">
      <alignment horizontal="distributed" vertical="center"/>
    </xf>
    <xf numFmtId="38" fontId="2" fillId="0" borderId="50" xfId="1" applyFont="1" applyBorder="1" applyAlignment="1" applyProtection="1">
      <alignment vertical="center"/>
    </xf>
    <xf numFmtId="38" fontId="2" fillId="0" borderId="50" xfId="1" applyFont="1" applyBorder="1" applyAlignment="1" applyProtection="1">
      <alignment horizontal="right" vertical="center"/>
    </xf>
    <xf numFmtId="38" fontId="2" fillId="0" borderId="37" xfId="1" applyFont="1" applyBorder="1" applyAlignment="1" applyProtection="1">
      <alignment vertical="center"/>
    </xf>
    <xf numFmtId="38" fontId="3" fillId="0" borderId="11" xfId="1" applyFont="1" applyBorder="1" applyAlignment="1" applyProtection="1">
      <alignment vertical="center"/>
    </xf>
    <xf numFmtId="38" fontId="3" fillId="0" borderId="69" xfId="0" applyNumberFormat="1" applyFont="1" applyBorder="1" applyAlignment="1" applyProtection="1">
      <alignment vertical="center"/>
    </xf>
    <xf numFmtId="38" fontId="3" fillId="0" borderId="52" xfId="1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distributed"/>
    </xf>
    <xf numFmtId="38" fontId="30" fillId="0" borderId="50" xfId="1" applyFont="1" applyBorder="1" applyAlignment="1" applyProtection="1">
      <alignment vertical="center"/>
    </xf>
    <xf numFmtId="38" fontId="30" fillId="0" borderId="37" xfId="1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73" xfId="0" applyFont="1" applyBorder="1" applyAlignment="1" applyProtection="1">
      <alignment horizontal="distributed" vertical="center"/>
    </xf>
    <xf numFmtId="0" fontId="10" fillId="0" borderId="73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3" fillId="0" borderId="77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distributed" vertical="center"/>
    </xf>
    <xf numFmtId="0" fontId="10" fillId="0" borderId="76" xfId="0" applyFont="1" applyBorder="1" applyAlignment="1" applyProtection="1">
      <alignment horizontal="center" vertical="center"/>
    </xf>
    <xf numFmtId="0" fontId="3" fillId="0" borderId="76" xfId="0" applyFont="1" applyBorder="1" applyAlignment="1" applyProtection="1">
      <alignment horizontal="distributed" vertical="center"/>
    </xf>
    <xf numFmtId="0" fontId="3" fillId="0" borderId="71" xfId="0" applyFont="1" applyBorder="1" applyAlignment="1" applyProtection="1">
      <alignment horizontal="distributed" vertical="center"/>
    </xf>
    <xf numFmtId="0" fontId="3" fillId="0" borderId="72" xfId="0" applyFont="1" applyBorder="1" applyAlignment="1" applyProtection="1">
      <alignment horizontal="distributed" vertical="center"/>
    </xf>
    <xf numFmtId="0" fontId="3" fillId="0" borderId="79" xfId="0" applyFont="1" applyBorder="1" applyAlignment="1" applyProtection="1">
      <alignment horizontal="distributed" vertical="center"/>
    </xf>
    <xf numFmtId="0" fontId="3" fillId="0" borderId="70" xfId="0" applyFont="1" applyBorder="1" applyAlignment="1" applyProtection="1">
      <alignment horizontal="distributed" vertical="center"/>
    </xf>
    <xf numFmtId="38" fontId="10" fillId="0" borderId="14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Continuous" vertical="center"/>
    </xf>
    <xf numFmtId="38" fontId="5" fillId="0" borderId="22" xfId="1" applyFont="1" applyBorder="1" applyAlignment="1">
      <alignment horizontal="centerContinuous" vertical="center"/>
    </xf>
    <xf numFmtId="38" fontId="3" fillId="0" borderId="22" xfId="1" applyFont="1" applyBorder="1" applyAlignment="1">
      <alignment horizontal="distributed"/>
    </xf>
    <xf numFmtId="38" fontId="3" fillId="0" borderId="22" xfId="1" applyFont="1" applyBorder="1" applyAlignment="1">
      <alignment horizontal="distributed" vertical="center"/>
    </xf>
    <xf numFmtId="38" fontId="3" fillId="0" borderId="22" xfId="1" applyFont="1" applyBorder="1" applyAlignment="1">
      <alignment vertical="center"/>
    </xf>
    <xf numFmtId="38" fontId="3" fillId="0" borderId="12" xfId="1" applyFont="1" applyBorder="1" applyAlignment="1">
      <alignment horizontal="distributed"/>
    </xf>
    <xf numFmtId="38" fontId="3" fillId="0" borderId="12" xfId="1" applyFont="1" applyBorder="1" applyAlignment="1">
      <alignment vertical="center"/>
    </xf>
    <xf numFmtId="38" fontId="3" fillId="0" borderId="5" xfId="1" applyFont="1" applyBorder="1" applyAlignment="1">
      <alignment horizontal="distributed"/>
    </xf>
    <xf numFmtId="38" fontId="3" fillId="0" borderId="5" xfId="1" applyFont="1" applyBorder="1" applyAlignment="1">
      <alignment horizontal="distributed" vertical="distributed"/>
    </xf>
    <xf numFmtId="38" fontId="3" fillId="0" borderId="5" xfId="1" applyFont="1" applyBorder="1" applyAlignment="1">
      <alignment horizontal="left" vertical="center"/>
    </xf>
    <xf numFmtId="38" fontId="3" fillId="0" borderId="5" xfId="1" applyFont="1" applyBorder="1" applyAlignment="1">
      <alignment vertical="center"/>
    </xf>
    <xf numFmtId="38" fontId="5" fillId="0" borderId="31" xfId="1" applyFont="1" applyBorder="1" applyAlignment="1">
      <alignment horizontal="centerContinuous" vertical="center"/>
    </xf>
    <xf numFmtId="38" fontId="3" fillId="0" borderId="12" xfId="1" applyFont="1" applyBorder="1" applyAlignment="1">
      <alignment horizontal="right" vertical="center"/>
    </xf>
    <xf numFmtId="38" fontId="3" fillId="0" borderId="12" xfId="1" applyFont="1" applyBorder="1" applyAlignment="1">
      <alignment horizontal="left" vertical="center"/>
    </xf>
    <xf numFmtId="38" fontId="15" fillId="0" borderId="5" xfId="1" applyFont="1" applyBorder="1" applyAlignment="1">
      <alignment horizontal="distributed" vertical="center"/>
    </xf>
    <xf numFmtId="38" fontId="5" fillId="0" borderId="31" xfId="1" applyFont="1" applyBorder="1" applyAlignment="1">
      <alignment horizontal="centerContinuous"/>
    </xf>
    <xf numFmtId="38" fontId="8" fillId="0" borderId="12" xfId="1" applyFont="1" applyBorder="1" applyAlignment="1">
      <alignment vertical="top" textRotation="255"/>
    </xf>
    <xf numFmtId="38" fontId="3" fillId="0" borderId="31" xfId="1" applyFont="1" applyBorder="1" applyAlignment="1">
      <alignment horizontal="distributed" vertical="center"/>
    </xf>
    <xf numFmtId="38" fontId="3" fillId="0" borderId="13" xfId="1" applyFont="1" applyBorder="1" applyAlignment="1">
      <alignment vertical="center"/>
    </xf>
    <xf numFmtId="38" fontId="3" fillId="0" borderId="23" xfId="1" applyFont="1" applyBorder="1" applyAlignment="1">
      <alignment horizontal="distributed" vertical="center"/>
    </xf>
    <xf numFmtId="38" fontId="3" fillId="0" borderId="81" xfId="1" applyFont="1" applyBorder="1" applyAlignment="1">
      <alignment vertical="center"/>
    </xf>
    <xf numFmtId="38" fontId="27" fillId="0" borderId="80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26" fillId="0" borderId="15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31" xfId="1" applyFont="1" applyBorder="1" applyAlignment="1">
      <alignment vertical="center"/>
    </xf>
    <xf numFmtId="38" fontId="28" fillId="0" borderId="15" xfId="1" applyFont="1" applyBorder="1" applyAlignment="1">
      <alignment vertical="center"/>
    </xf>
    <xf numFmtId="38" fontId="3" fillId="0" borderId="82" xfId="1" applyFont="1" applyBorder="1" applyAlignment="1">
      <alignment horizontal="distributed" vertical="center"/>
    </xf>
    <xf numFmtId="38" fontId="3" fillId="0" borderId="83" xfId="1" applyFont="1" applyBorder="1" applyAlignment="1">
      <alignment horizontal="distributed" vertical="center"/>
    </xf>
    <xf numFmtId="38" fontId="8" fillId="0" borderId="0" xfId="1" applyFont="1" applyBorder="1" applyAlignment="1">
      <alignment vertical="center" textRotation="255"/>
    </xf>
    <xf numFmtId="38" fontId="8" fillId="0" borderId="0" xfId="1" applyFont="1" applyBorder="1" applyAlignment="1">
      <alignment vertical="top" textRotation="255"/>
    </xf>
    <xf numFmtId="38" fontId="5" fillId="0" borderId="40" xfId="1" applyFont="1" applyBorder="1" applyAlignment="1">
      <alignment vertical="center"/>
    </xf>
    <xf numFmtId="38" fontId="3" fillId="0" borderId="25" xfId="1" applyFont="1" applyBorder="1" applyAlignment="1">
      <alignment horizontal="distributed" vertical="center"/>
    </xf>
    <xf numFmtId="38" fontId="3" fillId="0" borderId="40" xfId="1" applyFont="1" applyBorder="1" applyAlignment="1">
      <alignment vertical="center"/>
    </xf>
    <xf numFmtId="38" fontId="3" fillId="0" borderId="40" xfId="1" applyFont="1" applyBorder="1" applyAlignment="1">
      <alignment horizontal="distributed" vertical="center"/>
    </xf>
    <xf numFmtId="38" fontId="4" fillId="0" borderId="40" xfId="1" applyFont="1" applyBorder="1" applyAlignment="1">
      <alignment vertical="center"/>
    </xf>
    <xf numFmtId="38" fontId="0" fillId="0" borderId="12" xfId="1" applyFont="1" applyBorder="1" applyAlignment="1">
      <alignment vertical="top" textRotation="255"/>
    </xf>
    <xf numFmtId="38" fontId="5" fillId="0" borderId="12" xfId="1" applyFont="1" applyBorder="1" applyAlignment="1">
      <alignment vertical="top" textRotation="255"/>
    </xf>
    <xf numFmtId="38" fontId="3" fillId="0" borderId="82" xfId="1" applyFont="1" applyBorder="1" applyAlignment="1">
      <alignment vertical="center"/>
    </xf>
    <xf numFmtId="38" fontId="27" fillId="0" borderId="69" xfId="1" applyFont="1" applyBorder="1" applyAlignment="1">
      <alignment vertical="center"/>
    </xf>
    <xf numFmtId="38" fontId="3" fillId="0" borderId="84" xfId="1" applyFont="1" applyBorder="1" applyAlignment="1">
      <alignment horizontal="distributed" vertical="center"/>
    </xf>
    <xf numFmtId="38" fontId="3" fillId="0" borderId="12" xfId="1" applyFont="1" applyBorder="1" applyAlignment="1">
      <alignment vertical="top"/>
    </xf>
    <xf numFmtId="38" fontId="10" fillId="0" borderId="34" xfId="1" applyFont="1" applyBorder="1" applyAlignment="1">
      <alignment horizontal="center" vertical="center"/>
    </xf>
    <xf numFmtId="38" fontId="36" fillId="0" borderId="31" xfId="1" applyFont="1" applyBorder="1" applyAlignment="1">
      <alignment horizontal="center" vertical="center"/>
    </xf>
    <xf numFmtId="38" fontId="37" fillId="0" borderId="15" xfId="1" applyFont="1" applyBorder="1" applyAlignment="1">
      <alignment vertical="center"/>
    </xf>
    <xf numFmtId="38" fontId="25" fillId="0" borderId="80" xfId="1" applyFont="1" applyBorder="1" applyAlignment="1">
      <alignment vertical="center"/>
    </xf>
    <xf numFmtId="38" fontId="3" fillId="0" borderId="80" xfId="1" applyFont="1" applyBorder="1" applyAlignment="1">
      <alignment vertical="center"/>
    </xf>
    <xf numFmtId="38" fontId="10" fillId="0" borderId="34" xfId="1" applyFont="1" applyBorder="1" applyAlignment="1" applyProtection="1">
      <alignment horizontal="center" vertical="center"/>
    </xf>
    <xf numFmtId="38" fontId="5" fillId="0" borderId="12" xfId="1" applyFont="1" applyBorder="1" applyAlignment="1" applyProtection="1">
      <alignment vertical="top" textRotation="255"/>
    </xf>
    <xf numFmtId="38" fontId="3" fillId="0" borderId="12" xfId="1" applyFont="1" applyBorder="1" applyAlignment="1" applyProtection="1">
      <alignment vertical="top"/>
    </xf>
    <xf numFmtId="38" fontId="3" fillId="0" borderId="72" xfId="1" applyFont="1" applyBorder="1" applyAlignment="1" applyProtection="1">
      <alignment horizontal="distributed" vertical="center"/>
    </xf>
    <xf numFmtId="38" fontId="27" fillId="0" borderId="80" xfId="1" applyFont="1" applyBorder="1" applyAlignment="1" applyProtection="1">
      <alignment vertical="center"/>
    </xf>
    <xf numFmtId="38" fontId="3" fillId="0" borderId="80" xfId="1" applyFont="1" applyBorder="1" applyAlignment="1" applyProtection="1">
      <alignment vertical="center"/>
    </xf>
    <xf numFmtId="38" fontId="27" fillId="0" borderId="0" xfId="1" applyFont="1" applyBorder="1" applyAlignment="1">
      <alignment vertical="center"/>
    </xf>
    <xf numFmtId="38" fontId="27" fillId="0" borderId="4" xfId="1" applyFont="1" applyBorder="1" applyAlignment="1">
      <alignment vertical="center"/>
    </xf>
    <xf numFmtId="38" fontId="27" fillId="0" borderId="10" xfId="1" applyFont="1" applyBorder="1" applyAlignment="1">
      <alignment vertical="center"/>
    </xf>
    <xf numFmtId="0" fontId="11" fillId="0" borderId="14" xfId="0" applyFont="1" applyBorder="1" applyAlignment="1" applyProtection="1">
      <alignment horizontal="distributed" vertical="center"/>
    </xf>
    <xf numFmtId="0" fontId="5" fillId="0" borderId="12" xfId="0" applyFont="1" applyBorder="1" applyAlignment="1" applyProtection="1">
      <alignment vertical="top" textRotation="255"/>
    </xf>
    <xf numFmtId="0" fontId="3" fillId="0" borderId="4" xfId="0" applyFont="1" applyBorder="1" applyAlignment="1" applyProtection="1">
      <alignment vertical="center"/>
    </xf>
    <xf numFmtId="3" fontId="28" fillId="0" borderId="7" xfId="0" applyNumberFormat="1" applyFont="1" applyBorder="1" applyAlignment="1" applyProtection="1">
      <alignment vertical="center"/>
    </xf>
    <xf numFmtId="38" fontId="10" fillId="0" borderId="5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distributed" vertical="center"/>
    </xf>
    <xf numFmtId="38" fontId="5" fillId="0" borderId="5" xfId="1" applyFont="1" applyBorder="1" applyAlignment="1">
      <alignment vertical="top"/>
    </xf>
    <xf numFmtId="38" fontId="10" fillId="0" borderId="5" xfId="1" applyFont="1" applyBorder="1" applyAlignment="1">
      <alignment horizontal="distributed" vertical="top"/>
    </xf>
    <xf numFmtId="38" fontId="10" fillId="0" borderId="14" xfId="1" applyFont="1" applyBorder="1" applyAlignment="1">
      <alignment horizontal="distributed" vertical="top"/>
    </xf>
    <xf numFmtId="38" fontId="15" fillId="0" borderId="37" xfId="1" applyFont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34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34" fillId="0" borderId="30" xfId="0" applyFont="1" applyBorder="1" applyAlignment="1">
      <alignment vertical="center"/>
    </xf>
    <xf numFmtId="0" fontId="34" fillId="0" borderId="31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22" fillId="0" borderId="12" xfId="0" applyNumberFormat="1" applyFont="1" applyBorder="1" applyAlignment="1" applyProtection="1">
      <alignment horizontal="center" vertical="center"/>
      <protection locked="0"/>
    </xf>
    <xf numFmtId="176" fontId="22" fillId="0" borderId="2" xfId="0" applyNumberFormat="1" applyFont="1" applyBorder="1" applyAlignment="1" applyProtection="1">
      <alignment horizontal="center" vertical="center"/>
      <protection locked="0"/>
    </xf>
    <xf numFmtId="176" fontId="22" fillId="0" borderId="5" xfId="0" applyNumberFormat="1" applyFont="1" applyBorder="1" applyAlignment="1" applyProtection="1">
      <alignment horizontal="center" vertical="center"/>
      <protection locked="0"/>
    </xf>
    <xf numFmtId="14" fontId="35" fillId="0" borderId="0" xfId="0" applyNumberFormat="1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56" fontId="19" fillId="0" borderId="1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3" fontId="29" fillId="0" borderId="1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0" fillId="0" borderId="44" xfId="0" applyBorder="1" applyAlignment="1"/>
    <xf numFmtId="0" fontId="0" fillId="0" borderId="45" xfId="0" applyBorder="1" applyAlignment="1"/>
    <xf numFmtId="0" fontId="0" fillId="0" borderId="46" xfId="0" applyBorder="1" applyAlignment="1"/>
    <xf numFmtId="0" fontId="0" fillId="0" borderId="36" xfId="0" applyBorder="1" applyAlignment="1"/>
    <xf numFmtId="0" fontId="0" fillId="0" borderId="47" xfId="0" applyBorder="1" applyAlignment="1"/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3" fontId="8" fillId="0" borderId="12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8" xfId="0" applyBorder="1" applyAlignment="1">
      <alignment vertical="center"/>
    </xf>
    <xf numFmtId="176" fontId="22" fillId="0" borderId="49" xfId="0" applyNumberFormat="1" applyFont="1" applyBorder="1" applyAlignment="1" applyProtection="1">
      <alignment horizontal="center" vertical="center"/>
      <protection locked="0"/>
    </xf>
    <xf numFmtId="176" fontId="22" fillId="0" borderId="8" xfId="0" applyNumberFormat="1" applyFont="1" applyBorder="1" applyAlignment="1" applyProtection="1">
      <alignment horizontal="center" vertical="center"/>
      <protection locked="0"/>
    </xf>
    <xf numFmtId="176" fontId="22" fillId="0" borderId="50" xfId="0" applyNumberFormat="1" applyFont="1" applyBorder="1" applyAlignment="1" applyProtection="1">
      <alignment horizontal="center" vertical="center"/>
      <protection locked="0"/>
    </xf>
    <xf numFmtId="176" fontId="22" fillId="0" borderId="51" xfId="0" applyNumberFormat="1" applyFont="1" applyBorder="1" applyAlignment="1" applyProtection="1">
      <alignment horizontal="center" vertical="center"/>
      <protection locked="0"/>
    </xf>
    <xf numFmtId="176" fontId="22" fillId="0" borderId="4" xfId="0" applyNumberFormat="1" applyFont="1" applyBorder="1" applyAlignment="1" applyProtection="1">
      <alignment horizontal="center" vertical="center"/>
      <protection locked="0"/>
    </xf>
    <xf numFmtId="176" fontId="22" fillId="0" borderId="52" xfId="0" applyNumberFormat="1" applyFont="1" applyBorder="1" applyAlignment="1" applyProtection="1">
      <alignment horizontal="center" vertical="center"/>
      <protection locked="0"/>
    </xf>
    <xf numFmtId="56" fontId="0" fillId="0" borderId="12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3" fontId="0" fillId="0" borderId="12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8" fontId="0" fillId="0" borderId="22" xfId="1" applyFont="1" applyBorder="1" applyAlignment="1">
      <alignment horizontal="distributed"/>
    </xf>
    <xf numFmtId="38" fontId="0" fillId="0" borderId="22" xfId="1" applyFont="1" applyBorder="1" applyAlignment="1">
      <alignment horizontal="distributed" vertical="center"/>
    </xf>
    <xf numFmtId="38" fontId="8" fillId="0" borderId="31" xfId="1" applyFont="1" applyBorder="1" applyAlignment="1">
      <alignment horizontal="center" vertical="center" textRotation="255"/>
    </xf>
    <xf numFmtId="38" fontId="8" fillId="0" borderId="27" xfId="1" applyFont="1" applyBorder="1" applyAlignment="1">
      <alignment horizontal="center" vertical="center" textRotation="255"/>
    </xf>
    <xf numFmtId="38" fontId="8" fillId="0" borderId="30" xfId="1" applyFont="1" applyBorder="1" applyAlignment="1">
      <alignment horizontal="center" vertical="center" textRotation="255"/>
    </xf>
    <xf numFmtId="38" fontId="8" fillId="0" borderId="22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0" fontId="16" fillId="0" borderId="0" xfId="0" applyFont="1" applyBorder="1" applyAlignment="1">
      <alignment horizontal="center" vertical="center"/>
    </xf>
    <xf numFmtId="14" fontId="35" fillId="0" borderId="0" xfId="0" applyNumberFormat="1" applyFont="1" applyAlignment="1">
      <alignment horizontal="center"/>
    </xf>
    <xf numFmtId="56" fontId="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38" fontId="5" fillId="0" borderId="31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/>
    </xf>
    <xf numFmtId="38" fontId="0" fillId="0" borderId="30" xfId="1" applyFont="1" applyBorder="1" applyAlignment="1">
      <alignment vertical="distributed"/>
    </xf>
    <xf numFmtId="38" fontId="0" fillId="0" borderId="13" xfId="1" applyFont="1" applyBorder="1" applyAlignment="1">
      <alignment horizontal="distributed" vertical="center"/>
    </xf>
    <xf numFmtId="38" fontId="0" fillId="0" borderId="14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5" fillId="0" borderId="13" xfId="1" applyFont="1" applyBorder="1" applyAlignment="1">
      <alignment vertical="distributed" textRotation="255"/>
    </xf>
    <xf numFmtId="38" fontId="0" fillId="0" borderId="16" xfId="1" applyFont="1" applyBorder="1" applyAlignment="1">
      <alignment vertical="distributed" textRotation="255"/>
    </xf>
    <xf numFmtId="38" fontId="0" fillId="0" borderId="25" xfId="1" applyFont="1" applyBorder="1" applyAlignment="1">
      <alignment vertical="distributed" textRotation="255"/>
    </xf>
    <xf numFmtId="38" fontId="5" fillId="0" borderId="13" xfId="1" applyFont="1" applyBorder="1" applyAlignment="1">
      <alignment vertical="top" textRotation="255"/>
    </xf>
    <xf numFmtId="38" fontId="0" fillId="0" borderId="16" xfId="1" applyFont="1" applyBorder="1" applyAlignment="1">
      <alignment vertical="top" textRotation="255"/>
    </xf>
    <xf numFmtId="38" fontId="0" fillId="0" borderId="25" xfId="1" applyFont="1" applyBorder="1" applyAlignment="1">
      <alignment vertical="top" textRotation="255"/>
    </xf>
    <xf numFmtId="38" fontId="0" fillId="0" borderId="12" xfId="1" applyFont="1" applyBorder="1" applyAlignment="1">
      <alignment horizontal="distributed"/>
    </xf>
    <xf numFmtId="38" fontId="0" fillId="0" borderId="5" xfId="1" applyFont="1" applyBorder="1" applyAlignment="1">
      <alignment horizontal="distributed"/>
    </xf>
    <xf numFmtId="0" fontId="7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11" xfId="0" applyBorder="1" applyAlignment="1"/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38" fontId="38" fillId="0" borderId="31" xfId="1" applyFont="1" applyBorder="1" applyAlignment="1">
      <alignment vertical="distributed" textRotation="255"/>
    </xf>
    <xf numFmtId="38" fontId="2" fillId="0" borderId="27" xfId="1" applyFont="1" applyBorder="1" applyAlignment="1">
      <alignment vertical="distributed" textRotation="255"/>
    </xf>
    <xf numFmtId="38" fontId="2" fillId="0" borderId="16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 textRotation="255"/>
    </xf>
    <xf numFmtId="38" fontId="0" fillId="0" borderId="30" xfId="1" applyFont="1" applyBorder="1" applyAlignment="1">
      <alignment vertical="distributed" textRotation="255"/>
    </xf>
    <xf numFmtId="38" fontId="0" fillId="0" borderId="14" xfId="1" applyFont="1" applyBorder="1" applyAlignment="1">
      <alignment horizontal="distributed" vertical="center"/>
    </xf>
    <xf numFmtId="38" fontId="4" fillId="0" borderId="12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35" fillId="0" borderId="0" xfId="0" applyNumberFormat="1" applyFont="1" applyAlignment="1">
      <alignment horizontal="center" vertical="center"/>
    </xf>
    <xf numFmtId="38" fontId="5" fillId="0" borderId="31" xfId="1" applyFont="1" applyBorder="1" applyAlignment="1">
      <alignment vertical="top" textRotation="255"/>
    </xf>
    <xf numFmtId="38" fontId="0" fillId="0" borderId="27" xfId="1" applyFont="1" applyBorder="1" applyAlignment="1">
      <alignment vertical="top"/>
    </xf>
    <xf numFmtId="38" fontId="0" fillId="0" borderId="16" xfId="1" applyFont="1" applyBorder="1" applyAlignment="1">
      <alignment vertical="top"/>
    </xf>
    <xf numFmtId="38" fontId="0" fillId="0" borderId="30" xfId="1" applyFont="1" applyBorder="1" applyAlignment="1">
      <alignment vertical="top"/>
    </xf>
    <xf numFmtId="56" fontId="0" fillId="0" borderId="5" xfId="0" applyNumberFormat="1" applyBorder="1" applyAlignment="1" applyProtection="1">
      <alignment horizontal="right" vertical="center"/>
      <protection locked="0"/>
    </xf>
    <xf numFmtId="38" fontId="5" fillId="0" borderId="13" xfId="1" applyFont="1" applyBorder="1" applyAlignment="1" applyProtection="1">
      <alignment vertical="distributed" textRotation="255"/>
    </xf>
    <xf numFmtId="38" fontId="0" fillId="0" borderId="16" xfId="1" applyFont="1" applyBorder="1" applyAlignment="1" applyProtection="1">
      <alignment vertical="distributed" textRotation="255"/>
    </xf>
    <xf numFmtId="38" fontId="0" fillId="0" borderId="25" xfId="1" applyFont="1" applyBorder="1" applyAlignment="1" applyProtection="1">
      <alignment vertical="distributed" textRotation="255"/>
    </xf>
    <xf numFmtId="38" fontId="0" fillId="0" borderId="12" xfId="1" applyFont="1" applyBorder="1" applyAlignment="1" applyProtection="1">
      <alignment horizontal="distributed"/>
    </xf>
    <xf numFmtId="38" fontId="0" fillId="0" borderId="5" xfId="1" applyFont="1" applyBorder="1" applyAlignment="1" applyProtection="1">
      <alignment horizontal="distributed"/>
    </xf>
    <xf numFmtId="38" fontId="5" fillId="0" borderId="31" xfId="1" applyFont="1" applyBorder="1" applyAlignment="1" applyProtection="1">
      <alignment vertical="distributed" textRotation="255"/>
    </xf>
    <xf numFmtId="38" fontId="0" fillId="0" borderId="27" xfId="1" applyFont="1" applyBorder="1" applyAlignment="1" applyProtection="1">
      <alignment vertical="distributed"/>
    </xf>
    <xf numFmtId="38" fontId="0" fillId="0" borderId="16" xfId="1" applyFont="1" applyBorder="1" applyAlignment="1" applyProtection="1">
      <alignment vertical="distributed"/>
    </xf>
    <xf numFmtId="38" fontId="0" fillId="0" borderId="30" xfId="1" applyFont="1" applyBorder="1" applyAlignment="1" applyProtection="1">
      <alignment vertical="distributed"/>
    </xf>
    <xf numFmtId="38" fontId="5" fillId="0" borderId="31" xfId="1" applyFont="1" applyBorder="1" applyAlignment="1" applyProtection="1">
      <alignment horizontal="center" vertical="distributed" textRotation="255"/>
    </xf>
    <xf numFmtId="38" fontId="5" fillId="0" borderId="27" xfId="1" applyFont="1" applyBorder="1" applyAlignment="1" applyProtection="1">
      <alignment horizontal="center" vertical="distributed" textRotation="255"/>
    </xf>
    <xf numFmtId="38" fontId="5" fillId="0" borderId="30" xfId="1" applyFont="1" applyBorder="1" applyAlignment="1" applyProtection="1">
      <alignment horizontal="center" vertical="distributed" textRotation="255"/>
    </xf>
    <xf numFmtId="0" fontId="0" fillId="0" borderId="12" xfId="0" applyBorder="1" applyAlignment="1" applyProtection="1">
      <alignment horizontal="center" vertical="center"/>
    </xf>
    <xf numFmtId="0" fontId="0" fillId="0" borderId="37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8" fillId="0" borderId="43" xfId="0" applyFont="1" applyBorder="1" applyAlignment="1" applyProtection="1">
      <alignment horizontal="center" vertical="center"/>
    </xf>
    <xf numFmtId="0" fontId="0" fillId="0" borderId="44" xfId="0" applyBorder="1" applyAlignment="1" applyProtection="1"/>
    <xf numFmtId="0" fontId="0" fillId="0" borderId="45" xfId="0" applyBorder="1" applyAlignment="1" applyProtection="1"/>
    <xf numFmtId="0" fontId="0" fillId="0" borderId="46" xfId="0" applyBorder="1" applyAlignment="1" applyProtection="1"/>
    <xf numFmtId="0" fontId="0" fillId="0" borderId="36" xfId="0" applyBorder="1" applyAlignment="1" applyProtection="1"/>
    <xf numFmtId="0" fontId="0" fillId="0" borderId="47" xfId="0" applyBorder="1" applyAlignment="1" applyProtection="1"/>
    <xf numFmtId="14" fontId="35" fillId="0" borderId="0" xfId="0" applyNumberFormat="1" applyFon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38" fontId="0" fillId="0" borderId="13" xfId="1" applyFont="1" applyBorder="1" applyAlignment="1" applyProtection="1">
      <alignment horizontal="distributed" vertical="center"/>
    </xf>
    <xf numFmtId="38" fontId="0" fillId="0" borderId="14" xfId="1" applyFont="1" applyBorder="1" applyAlignment="1" applyProtection="1">
      <alignment vertical="center"/>
    </xf>
    <xf numFmtId="38" fontId="0" fillId="0" borderId="25" xfId="1" applyFont="1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0" fontId="0" fillId="0" borderId="37" xfId="0" applyBorder="1" applyAlignment="1" applyProtection="1">
      <alignment horizontal="center" vertical="center"/>
    </xf>
    <xf numFmtId="3" fontId="0" fillId="0" borderId="12" xfId="0" applyNumberFormat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0" fontId="0" fillId="0" borderId="53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3" fontId="8" fillId="0" borderId="12" xfId="0" applyNumberFormat="1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38" fontId="0" fillId="0" borderId="12" xfId="1" applyFont="1" applyBorder="1" applyAlignment="1">
      <alignment horizontal="distributed" vertical="center"/>
    </xf>
    <xf numFmtId="38" fontId="0" fillId="0" borderId="5" xfId="1" applyFont="1" applyBorder="1" applyAlignment="1">
      <alignment horizontal="distributed" vertical="center"/>
    </xf>
    <xf numFmtId="38" fontId="0" fillId="0" borderId="16" xfId="1" applyFont="1" applyBorder="1" applyAlignment="1"/>
    <xf numFmtId="38" fontId="0" fillId="0" borderId="34" xfId="1" applyFont="1" applyBorder="1" applyAlignment="1"/>
    <xf numFmtId="38" fontId="0" fillId="0" borderId="27" xfId="1" applyFont="1" applyBorder="1" applyAlignment="1"/>
    <xf numFmtId="38" fontId="0" fillId="0" borderId="30" xfId="1" applyFont="1" applyBorder="1" applyAlignment="1"/>
    <xf numFmtId="56" fontId="0" fillId="0" borderId="12" xfId="0" applyNumberForma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 textRotation="255"/>
    </xf>
    <xf numFmtId="38" fontId="5" fillId="0" borderId="27" xfId="1" applyFont="1" applyBorder="1" applyAlignment="1">
      <alignment horizontal="center" vertical="center" textRotation="255"/>
    </xf>
    <xf numFmtId="38" fontId="5" fillId="0" borderId="16" xfId="1" applyFont="1" applyBorder="1" applyAlignment="1">
      <alignment horizontal="center" vertical="center" textRotation="255"/>
    </xf>
    <xf numFmtId="38" fontId="5" fillId="0" borderId="30" xfId="1" applyFont="1" applyBorder="1" applyAlignment="1">
      <alignment horizontal="center" vertical="center" textRotation="255"/>
    </xf>
    <xf numFmtId="38" fontId="5" fillId="0" borderId="31" xfId="1" applyFont="1" applyBorder="1" applyAlignment="1">
      <alignment horizontal="center" vertical="distributed" textRotation="255"/>
    </xf>
    <xf numFmtId="38" fontId="5" fillId="0" borderId="27" xfId="1" applyFont="1" applyBorder="1" applyAlignment="1">
      <alignment horizontal="center" vertical="distributed" textRotation="255"/>
    </xf>
    <xf numFmtId="38" fontId="5" fillId="0" borderId="30" xfId="1" applyFont="1" applyBorder="1" applyAlignment="1">
      <alignment horizontal="center" vertical="distributed" textRotation="255"/>
    </xf>
    <xf numFmtId="38" fontId="0" fillId="0" borderId="25" xfId="1" applyFont="1" applyBorder="1" applyAlignment="1">
      <alignment horizontal="distributed" vertical="center"/>
    </xf>
    <xf numFmtId="38" fontId="0" fillId="0" borderId="7" xfId="1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vertical="top" textRotation="255"/>
    </xf>
    <xf numFmtId="0" fontId="0" fillId="0" borderId="22" xfId="0" applyBorder="1" applyAlignment="1" applyProtection="1">
      <alignment vertical="top" textRotation="255"/>
    </xf>
    <xf numFmtId="0" fontId="0" fillId="0" borderId="12" xfId="0" applyBorder="1" applyAlignment="1" applyProtection="1">
      <alignment vertical="top" textRotation="255"/>
    </xf>
    <xf numFmtId="0" fontId="0" fillId="0" borderId="13" xfId="0" applyBorder="1" applyAlignment="1" applyProtection="1">
      <alignment horizontal="distributed" vertical="center"/>
    </xf>
    <xf numFmtId="0" fontId="0" fillId="0" borderId="14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0" fillId="0" borderId="74" xfId="0" applyFont="1" applyBorder="1" applyAlignment="1" applyProtection="1">
      <alignment horizontal="left" vertical="center" wrapText="1"/>
    </xf>
    <xf numFmtId="0" fontId="10" fillId="0" borderId="78" xfId="0" applyFont="1" applyBorder="1" applyAlignment="1">
      <alignment horizontal="left" vertical="center"/>
    </xf>
  </cellXfs>
  <cellStyles count="4">
    <cellStyle name="パーセント 2" xfId="2" xr:uid="{00000000-0005-0000-0000-000000000000}"/>
    <cellStyle name="桁区切り" xfId="1" builtinId="6"/>
    <cellStyle name="桁区切り 2" xfId="3" xr:uid="{00000000-0005-0000-0000-000002000000}"/>
    <cellStyle name="標準" xfId="0" builtinId="0"/>
  </cellStyles>
  <dxfs count="30">
    <dxf>
      <fill>
        <patternFill patternType="lightGrid">
          <fgColor theme="1"/>
        </patternFill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>
          <fgColor indexed="64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fgColor theme="1"/>
        </patternFill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13</xdr:row>
      <xdr:rowOff>28575</xdr:rowOff>
    </xdr:from>
    <xdr:to>
      <xdr:col>12</xdr:col>
      <xdr:colOff>9526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772275" y="2790825"/>
          <a:ext cx="228601" cy="1428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250</a:t>
          </a: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0</a:t>
          </a:r>
        </a:p>
        <a:p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304800</xdr:colOff>
      <xdr:row>13</xdr:row>
      <xdr:rowOff>38100</xdr:rowOff>
    </xdr:from>
    <xdr:to>
      <xdr:col>11</xdr:col>
      <xdr:colOff>352425</xdr:colOff>
      <xdr:row>14</xdr:row>
      <xdr:rowOff>133350</xdr:rowOff>
    </xdr:to>
    <xdr:sp macro="" textlink="">
      <xdr:nvSpPr>
        <xdr:cNvPr id="2123" name="右大かっこ 6">
          <a:extLst>
            <a:ext uri="{FF2B5EF4-FFF2-40B4-BE49-F238E27FC236}">
              <a16:creationId xmlns:a16="http://schemas.microsoft.com/office/drawing/2014/main" id="{00000000-0008-0000-0800-00004B080000}"/>
            </a:ext>
          </a:extLst>
        </xdr:cNvPr>
        <xdr:cNvSpPr>
          <a:spLocks/>
        </xdr:cNvSpPr>
      </xdr:nvSpPr>
      <xdr:spPr bwMode="auto">
        <a:xfrm>
          <a:off x="6677025" y="2800350"/>
          <a:ext cx="47625" cy="266700"/>
        </a:xfrm>
        <a:prstGeom prst="rightBracket">
          <a:avLst>
            <a:gd name="adj" fmla="val 8011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38"/>
  <sheetViews>
    <sheetView showGridLines="0" showZeros="0" zoomScaleNormal="75" workbookViewId="0">
      <selection activeCell="A5" sqref="A5:C5"/>
    </sheetView>
  </sheetViews>
  <sheetFormatPr defaultRowHeight="13.5" x14ac:dyDescent="0.15"/>
  <cols>
    <col min="1" max="1" width="15" customWidth="1"/>
    <col min="2" max="13" width="10.625" customWidth="1"/>
    <col min="14" max="15" width="8.375" customWidth="1"/>
    <col min="16" max="16" width="8" customWidth="1"/>
    <col min="17" max="17" width="8.375" customWidth="1"/>
    <col min="257" max="257" width="10.875" customWidth="1"/>
    <col min="258" max="271" width="8.375" customWidth="1"/>
    <col min="272" max="272" width="8" customWidth="1"/>
    <col min="273" max="273" width="8.375" customWidth="1"/>
    <col min="513" max="513" width="10.875" customWidth="1"/>
    <col min="514" max="527" width="8.375" customWidth="1"/>
    <col min="528" max="528" width="8" customWidth="1"/>
    <col min="529" max="529" width="8.375" customWidth="1"/>
    <col min="769" max="769" width="10.875" customWidth="1"/>
    <col min="770" max="783" width="8.375" customWidth="1"/>
    <col min="784" max="784" width="8" customWidth="1"/>
    <col min="785" max="785" width="8.375" customWidth="1"/>
    <col min="1025" max="1025" width="10.875" customWidth="1"/>
    <col min="1026" max="1039" width="8.375" customWidth="1"/>
    <col min="1040" max="1040" width="8" customWidth="1"/>
    <col min="1041" max="1041" width="8.375" customWidth="1"/>
    <col min="1281" max="1281" width="10.875" customWidth="1"/>
    <col min="1282" max="1295" width="8.375" customWidth="1"/>
    <col min="1296" max="1296" width="8" customWidth="1"/>
    <col min="1297" max="1297" width="8.375" customWidth="1"/>
    <col min="1537" max="1537" width="10.875" customWidth="1"/>
    <col min="1538" max="1551" width="8.375" customWidth="1"/>
    <col min="1552" max="1552" width="8" customWidth="1"/>
    <col min="1553" max="1553" width="8.375" customWidth="1"/>
    <col min="1793" max="1793" width="10.875" customWidth="1"/>
    <col min="1794" max="1807" width="8.375" customWidth="1"/>
    <col min="1808" max="1808" width="8" customWidth="1"/>
    <col min="1809" max="1809" width="8.375" customWidth="1"/>
    <col min="2049" max="2049" width="10.875" customWidth="1"/>
    <col min="2050" max="2063" width="8.375" customWidth="1"/>
    <col min="2064" max="2064" width="8" customWidth="1"/>
    <col min="2065" max="2065" width="8.375" customWidth="1"/>
    <col min="2305" max="2305" width="10.875" customWidth="1"/>
    <col min="2306" max="2319" width="8.375" customWidth="1"/>
    <col min="2320" max="2320" width="8" customWidth="1"/>
    <col min="2321" max="2321" width="8.375" customWidth="1"/>
    <col min="2561" max="2561" width="10.875" customWidth="1"/>
    <col min="2562" max="2575" width="8.375" customWidth="1"/>
    <col min="2576" max="2576" width="8" customWidth="1"/>
    <col min="2577" max="2577" width="8.375" customWidth="1"/>
    <col min="2817" max="2817" width="10.875" customWidth="1"/>
    <col min="2818" max="2831" width="8.375" customWidth="1"/>
    <col min="2832" max="2832" width="8" customWidth="1"/>
    <col min="2833" max="2833" width="8.375" customWidth="1"/>
    <col min="3073" max="3073" width="10.875" customWidth="1"/>
    <col min="3074" max="3087" width="8.375" customWidth="1"/>
    <col min="3088" max="3088" width="8" customWidth="1"/>
    <col min="3089" max="3089" width="8.375" customWidth="1"/>
    <col min="3329" max="3329" width="10.875" customWidth="1"/>
    <col min="3330" max="3343" width="8.375" customWidth="1"/>
    <col min="3344" max="3344" width="8" customWidth="1"/>
    <col min="3345" max="3345" width="8.375" customWidth="1"/>
    <col min="3585" max="3585" width="10.875" customWidth="1"/>
    <col min="3586" max="3599" width="8.375" customWidth="1"/>
    <col min="3600" max="3600" width="8" customWidth="1"/>
    <col min="3601" max="3601" width="8.375" customWidth="1"/>
    <col min="3841" max="3841" width="10.875" customWidth="1"/>
    <col min="3842" max="3855" width="8.375" customWidth="1"/>
    <col min="3856" max="3856" width="8" customWidth="1"/>
    <col min="3857" max="3857" width="8.375" customWidth="1"/>
    <col min="4097" max="4097" width="10.875" customWidth="1"/>
    <col min="4098" max="4111" width="8.375" customWidth="1"/>
    <col min="4112" max="4112" width="8" customWidth="1"/>
    <col min="4113" max="4113" width="8.375" customWidth="1"/>
    <col min="4353" max="4353" width="10.875" customWidth="1"/>
    <col min="4354" max="4367" width="8.375" customWidth="1"/>
    <col min="4368" max="4368" width="8" customWidth="1"/>
    <col min="4369" max="4369" width="8.375" customWidth="1"/>
    <col min="4609" max="4609" width="10.875" customWidth="1"/>
    <col min="4610" max="4623" width="8.375" customWidth="1"/>
    <col min="4624" max="4624" width="8" customWidth="1"/>
    <col min="4625" max="4625" width="8.375" customWidth="1"/>
    <col min="4865" max="4865" width="10.875" customWidth="1"/>
    <col min="4866" max="4879" width="8.375" customWidth="1"/>
    <col min="4880" max="4880" width="8" customWidth="1"/>
    <col min="4881" max="4881" width="8.375" customWidth="1"/>
    <col min="5121" max="5121" width="10.875" customWidth="1"/>
    <col min="5122" max="5135" width="8.375" customWidth="1"/>
    <col min="5136" max="5136" width="8" customWidth="1"/>
    <col min="5137" max="5137" width="8.375" customWidth="1"/>
    <col min="5377" max="5377" width="10.875" customWidth="1"/>
    <col min="5378" max="5391" width="8.375" customWidth="1"/>
    <col min="5392" max="5392" width="8" customWidth="1"/>
    <col min="5393" max="5393" width="8.375" customWidth="1"/>
    <col min="5633" max="5633" width="10.875" customWidth="1"/>
    <col min="5634" max="5647" width="8.375" customWidth="1"/>
    <col min="5648" max="5648" width="8" customWidth="1"/>
    <col min="5649" max="5649" width="8.375" customWidth="1"/>
    <col min="5889" max="5889" width="10.875" customWidth="1"/>
    <col min="5890" max="5903" width="8.375" customWidth="1"/>
    <col min="5904" max="5904" width="8" customWidth="1"/>
    <col min="5905" max="5905" width="8.375" customWidth="1"/>
    <col min="6145" max="6145" width="10.875" customWidth="1"/>
    <col min="6146" max="6159" width="8.375" customWidth="1"/>
    <col min="6160" max="6160" width="8" customWidth="1"/>
    <col min="6161" max="6161" width="8.375" customWidth="1"/>
    <col min="6401" max="6401" width="10.875" customWidth="1"/>
    <col min="6402" max="6415" width="8.375" customWidth="1"/>
    <col min="6416" max="6416" width="8" customWidth="1"/>
    <col min="6417" max="6417" width="8.375" customWidth="1"/>
    <col min="6657" max="6657" width="10.875" customWidth="1"/>
    <col min="6658" max="6671" width="8.375" customWidth="1"/>
    <col min="6672" max="6672" width="8" customWidth="1"/>
    <col min="6673" max="6673" width="8.375" customWidth="1"/>
    <col min="6913" max="6913" width="10.875" customWidth="1"/>
    <col min="6914" max="6927" width="8.375" customWidth="1"/>
    <col min="6928" max="6928" width="8" customWidth="1"/>
    <col min="6929" max="6929" width="8.375" customWidth="1"/>
    <col min="7169" max="7169" width="10.875" customWidth="1"/>
    <col min="7170" max="7183" width="8.375" customWidth="1"/>
    <col min="7184" max="7184" width="8" customWidth="1"/>
    <col min="7185" max="7185" width="8.375" customWidth="1"/>
    <col min="7425" max="7425" width="10.875" customWidth="1"/>
    <col min="7426" max="7439" width="8.375" customWidth="1"/>
    <col min="7440" max="7440" width="8" customWidth="1"/>
    <col min="7441" max="7441" width="8.375" customWidth="1"/>
    <col min="7681" max="7681" width="10.875" customWidth="1"/>
    <col min="7682" max="7695" width="8.375" customWidth="1"/>
    <col min="7696" max="7696" width="8" customWidth="1"/>
    <col min="7697" max="7697" width="8.375" customWidth="1"/>
    <col min="7937" max="7937" width="10.875" customWidth="1"/>
    <col min="7938" max="7951" width="8.375" customWidth="1"/>
    <col min="7952" max="7952" width="8" customWidth="1"/>
    <col min="7953" max="7953" width="8.375" customWidth="1"/>
    <col min="8193" max="8193" width="10.875" customWidth="1"/>
    <col min="8194" max="8207" width="8.375" customWidth="1"/>
    <col min="8208" max="8208" width="8" customWidth="1"/>
    <col min="8209" max="8209" width="8.375" customWidth="1"/>
    <col min="8449" max="8449" width="10.875" customWidth="1"/>
    <col min="8450" max="8463" width="8.375" customWidth="1"/>
    <col min="8464" max="8464" width="8" customWidth="1"/>
    <col min="8465" max="8465" width="8.375" customWidth="1"/>
    <col min="8705" max="8705" width="10.875" customWidth="1"/>
    <col min="8706" max="8719" width="8.375" customWidth="1"/>
    <col min="8720" max="8720" width="8" customWidth="1"/>
    <col min="8721" max="8721" width="8.375" customWidth="1"/>
    <col min="8961" max="8961" width="10.875" customWidth="1"/>
    <col min="8962" max="8975" width="8.375" customWidth="1"/>
    <col min="8976" max="8976" width="8" customWidth="1"/>
    <col min="8977" max="8977" width="8.375" customWidth="1"/>
    <col min="9217" max="9217" width="10.875" customWidth="1"/>
    <col min="9218" max="9231" width="8.375" customWidth="1"/>
    <col min="9232" max="9232" width="8" customWidth="1"/>
    <col min="9233" max="9233" width="8.375" customWidth="1"/>
    <col min="9473" max="9473" width="10.875" customWidth="1"/>
    <col min="9474" max="9487" width="8.375" customWidth="1"/>
    <col min="9488" max="9488" width="8" customWidth="1"/>
    <col min="9489" max="9489" width="8.375" customWidth="1"/>
    <col min="9729" max="9729" width="10.875" customWidth="1"/>
    <col min="9730" max="9743" width="8.375" customWidth="1"/>
    <col min="9744" max="9744" width="8" customWidth="1"/>
    <col min="9745" max="9745" width="8.375" customWidth="1"/>
    <col min="9985" max="9985" width="10.875" customWidth="1"/>
    <col min="9986" max="9999" width="8.375" customWidth="1"/>
    <col min="10000" max="10000" width="8" customWidth="1"/>
    <col min="10001" max="10001" width="8.375" customWidth="1"/>
    <col min="10241" max="10241" width="10.875" customWidth="1"/>
    <col min="10242" max="10255" width="8.375" customWidth="1"/>
    <col min="10256" max="10256" width="8" customWidth="1"/>
    <col min="10257" max="10257" width="8.375" customWidth="1"/>
    <col min="10497" max="10497" width="10.875" customWidth="1"/>
    <col min="10498" max="10511" width="8.375" customWidth="1"/>
    <col min="10512" max="10512" width="8" customWidth="1"/>
    <col min="10513" max="10513" width="8.375" customWidth="1"/>
    <col min="10753" max="10753" width="10.875" customWidth="1"/>
    <col min="10754" max="10767" width="8.375" customWidth="1"/>
    <col min="10768" max="10768" width="8" customWidth="1"/>
    <col min="10769" max="10769" width="8.375" customWidth="1"/>
    <col min="11009" max="11009" width="10.875" customWidth="1"/>
    <col min="11010" max="11023" width="8.375" customWidth="1"/>
    <col min="11024" max="11024" width="8" customWidth="1"/>
    <col min="11025" max="11025" width="8.375" customWidth="1"/>
    <col min="11265" max="11265" width="10.875" customWidth="1"/>
    <col min="11266" max="11279" width="8.375" customWidth="1"/>
    <col min="11280" max="11280" width="8" customWidth="1"/>
    <col min="11281" max="11281" width="8.375" customWidth="1"/>
    <col min="11521" max="11521" width="10.875" customWidth="1"/>
    <col min="11522" max="11535" width="8.375" customWidth="1"/>
    <col min="11536" max="11536" width="8" customWidth="1"/>
    <col min="11537" max="11537" width="8.375" customWidth="1"/>
    <col min="11777" max="11777" width="10.875" customWidth="1"/>
    <col min="11778" max="11791" width="8.375" customWidth="1"/>
    <col min="11792" max="11792" width="8" customWidth="1"/>
    <col min="11793" max="11793" width="8.375" customWidth="1"/>
    <col min="12033" max="12033" width="10.875" customWidth="1"/>
    <col min="12034" max="12047" width="8.375" customWidth="1"/>
    <col min="12048" max="12048" width="8" customWidth="1"/>
    <col min="12049" max="12049" width="8.375" customWidth="1"/>
    <col min="12289" max="12289" width="10.875" customWidth="1"/>
    <col min="12290" max="12303" width="8.375" customWidth="1"/>
    <col min="12304" max="12304" width="8" customWidth="1"/>
    <col min="12305" max="12305" width="8.375" customWidth="1"/>
    <col min="12545" max="12545" width="10.875" customWidth="1"/>
    <col min="12546" max="12559" width="8.375" customWidth="1"/>
    <col min="12560" max="12560" width="8" customWidth="1"/>
    <col min="12561" max="12561" width="8.375" customWidth="1"/>
    <col min="12801" max="12801" width="10.875" customWidth="1"/>
    <col min="12802" max="12815" width="8.375" customWidth="1"/>
    <col min="12816" max="12816" width="8" customWidth="1"/>
    <col min="12817" max="12817" width="8.375" customWidth="1"/>
    <col min="13057" max="13057" width="10.875" customWidth="1"/>
    <col min="13058" max="13071" width="8.375" customWidth="1"/>
    <col min="13072" max="13072" width="8" customWidth="1"/>
    <col min="13073" max="13073" width="8.375" customWidth="1"/>
    <col min="13313" max="13313" width="10.875" customWidth="1"/>
    <col min="13314" max="13327" width="8.375" customWidth="1"/>
    <col min="13328" max="13328" width="8" customWidth="1"/>
    <col min="13329" max="13329" width="8.375" customWidth="1"/>
    <col min="13569" max="13569" width="10.875" customWidth="1"/>
    <col min="13570" max="13583" width="8.375" customWidth="1"/>
    <col min="13584" max="13584" width="8" customWidth="1"/>
    <col min="13585" max="13585" width="8.375" customWidth="1"/>
    <col min="13825" max="13825" width="10.875" customWidth="1"/>
    <col min="13826" max="13839" width="8.375" customWidth="1"/>
    <col min="13840" max="13840" width="8" customWidth="1"/>
    <col min="13841" max="13841" width="8.375" customWidth="1"/>
    <col min="14081" max="14081" width="10.875" customWidth="1"/>
    <col min="14082" max="14095" width="8.375" customWidth="1"/>
    <col min="14096" max="14096" width="8" customWidth="1"/>
    <col min="14097" max="14097" width="8.375" customWidth="1"/>
    <col min="14337" max="14337" width="10.875" customWidth="1"/>
    <col min="14338" max="14351" width="8.375" customWidth="1"/>
    <col min="14352" max="14352" width="8" customWidth="1"/>
    <col min="14353" max="14353" width="8.375" customWidth="1"/>
    <col min="14593" max="14593" width="10.875" customWidth="1"/>
    <col min="14594" max="14607" width="8.375" customWidth="1"/>
    <col min="14608" max="14608" width="8" customWidth="1"/>
    <col min="14609" max="14609" width="8.375" customWidth="1"/>
    <col min="14849" max="14849" width="10.875" customWidth="1"/>
    <col min="14850" max="14863" width="8.375" customWidth="1"/>
    <col min="14864" max="14864" width="8" customWidth="1"/>
    <col min="14865" max="14865" width="8.375" customWidth="1"/>
    <col min="15105" max="15105" width="10.875" customWidth="1"/>
    <col min="15106" max="15119" width="8.375" customWidth="1"/>
    <col min="15120" max="15120" width="8" customWidth="1"/>
    <col min="15121" max="15121" width="8.375" customWidth="1"/>
    <col min="15361" max="15361" width="10.875" customWidth="1"/>
    <col min="15362" max="15375" width="8.375" customWidth="1"/>
    <col min="15376" max="15376" width="8" customWidth="1"/>
    <col min="15377" max="15377" width="8.375" customWidth="1"/>
    <col min="15617" max="15617" width="10.875" customWidth="1"/>
    <col min="15618" max="15631" width="8.375" customWidth="1"/>
    <col min="15632" max="15632" width="8" customWidth="1"/>
    <col min="15633" max="15633" width="8.375" customWidth="1"/>
    <col min="15873" max="15873" width="10.875" customWidth="1"/>
    <col min="15874" max="15887" width="8.375" customWidth="1"/>
    <col min="15888" max="15888" width="8" customWidth="1"/>
    <col min="15889" max="15889" width="8.375" customWidth="1"/>
    <col min="16129" max="16129" width="10.875" customWidth="1"/>
    <col min="16130" max="16143" width="8.375" customWidth="1"/>
    <col min="16144" max="16144" width="8" customWidth="1"/>
    <col min="16145" max="16145" width="8.375" customWidth="1"/>
  </cols>
  <sheetData>
    <row r="1" spans="1:118" ht="20.100000000000001" customHeight="1" x14ac:dyDescent="0.2">
      <c r="A1" s="434" t="s">
        <v>271</v>
      </c>
      <c r="B1" s="435"/>
      <c r="C1" s="435"/>
      <c r="D1" s="426" t="s">
        <v>227</v>
      </c>
      <c r="E1" s="427"/>
      <c r="F1" s="427"/>
      <c r="G1" s="427"/>
      <c r="H1" s="427"/>
      <c r="I1" s="427"/>
      <c r="J1" s="428"/>
      <c r="L1" s="13"/>
    </row>
    <row r="2" spans="1:118" ht="20.100000000000001" customHeight="1" thickBot="1" x14ac:dyDescent="0.2">
      <c r="A2" s="425" t="str">
        <f>山形市・上山市!B2</f>
        <v>2022年12月1日現在</v>
      </c>
      <c r="B2" s="425"/>
      <c r="C2" s="425"/>
      <c r="D2" s="429"/>
      <c r="E2" s="430"/>
      <c r="F2" s="430"/>
      <c r="G2" s="430"/>
      <c r="H2" s="430"/>
      <c r="I2" s="430"/>
      <c r="J2" s="431"/>
      <c r="L2" s="29"/>
    </row>
    <row r="3" spans="1:118" ht="7.5" customHeight="1" x14ac:dyDescent="0.15">
      <c r="A3" s="236"/>
      <c r="B3" s="236"/>
      <c r="C3" s="236"/>
    </row>
    <row r="4" spans="1:118" s="12" customFormat="1" ht="18.75" customHeight="1" x14ac:dyDescent="0.15">
      <c r="A4" s="438" t="s">
        <v>147</v>
      </c>
      <c r="B4" s="439"/>
      <c r="C4" s="440"/>
      <c r="D4" s="436" t="s">
        <v>1</v>
      </c>
      <c r="E4" s="437"/>
      <c r="F4" s="436" t="s">
        <v>2</v>
      </c>
      <c r="G4" s="437"/>
      <c r="H4" s="215" t="s">
        <v>3</v>
      </c>
      <c r="I4" s="436" t="s">
        <v>5</v>
      </c>
      <c r="J4" s="442"/>
      <c r="K4" s="421" t="s">
        <v>6</v>
      </c>
      <c r="L4" s="421"/>
      <c r="M4" s="421"/>
    </row>
    <row r="5" spans="1:118" s="12" customFormat="1" ht="27.75" customHeight="1" x14ac:dyDescent="0.15">
      <c r="A5" s="441">
        <f>山形市・上山市!A6</f>
        <v>0</v>
      </c>
      <c r="B5" s="433"/>
      <c r="C5" s="433"/>
      <c r="D5" s="432">
        <f>山形市・上山市!E6</f>
        <v>0</v>
      </c>
      <c r="E5" s="433"/>
      <c r="F5" s="443">
        <f>山形市・上山市!F5</f>
        <v>0</v>
      </c>
      <c r="G5" s="444"/>
      <c r="H5" s="234">
        <f>山形市・上山市!J6</f>
        <v>0</v>
      </c>
      <c r="I5" s="445">
        <f>C33</f>
        <v>0</v>
      </c>
      <c r="J5" s="446"/>
      <c r="K5" s="422">
        <f>山形市・上山市!N6</f>
        <v>0</v>
      </c>
      <c r="L5" s="423"/>
      <c r="M5" s="424"/>
    </row>
    <row r="6" spans="1:118" s="217" customFormat="1" ht="11.25" customHeight="1" x14ac:dyDescent="0.15">
      <c r="A6" s="410" t="s">
        <v>241</v>
      </c>
      <c r="B6" s="412" t="s">
        <v>242</v>
      </c>
      <c r="C6" s="413"/>
      <c r="D6" s="416" t="s">
        <v>243</v>
      </c>
      <c r="E6" s="417"/>
      <c r="F6" s="420" t="s">
        <v>145</v>
      </c>
      <c r="G6" s="408"/>
      <c r="H6" s="405" t="s">
        <v>146</v>
      </c>
      <c r="I6" s="408"/>
      <c r="J6" s="405" t="s">
        <v>244</v>
      </c>
      <c r="K6" s="406"/>
      <c r="L6" s="405" t="s">
        <v>269</v>
      </c>
      <c r="M6" s="40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6"/>
      <c r="CJ6" s="216"/>
      <c r="CK6" s="216"/>
      <c r="CL6" s="216"/>
      <c r="CM6" s="216"/>
      <c r="CN6" s="216"/>
      <c r="CO6" s="216"/>
      <c r="CP6" s="216"/>
      <c r="CQ6" s="216"/>
      <c r="CR6" s="216"/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/>
      <c r="DF6" s="216"/>
      <c r="DG6" s="216"/>
      <c r="DH6" s="216"/>
      <c r="DI6" s="216"/>
      <c r="DJ6" s="216"/>
      <c r="DK6" s="216"/>
      <c r="DL6" s="216"/>
      <c r="DM6" s="216"/>
      <c r="DN6" s="216"/>
    </row>
    <row r="7" spans="1:118" s="218" customFormat="1" ht="11.25" customHeight="1" x14ac:dyDescent="0.15">
      <c r="A7" s="411"/>
      <c r="B7" s="414"/>
      <c r="C7" s="415"/>
      <c r="D7" s="418"/>
      <c r="E7" s="419"/>
      <c r="F7" s="417"/>
      <c r="G7" s="409"/>
      <c r="H7" s="409"/>
      <c r="I7" s="409"/>
      <c r="J7" s="407"/>
      <c r="K7" s="407"/>
      <c r="L7" s="409"/>
      <c r="M7" s="40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</row>
    <row r="8" spans="1:118" s="12" customFormat="1" ht="18" customHeight="1" x14ac:dyDescent="0.15">
      <c r="A8" s="237" t="s">
        <v>245</v>
      </c>
      <c r="B8" s="238">
        <f>D8+F8+H8+J8+L8</f>
        <v>78550</v>
      </c>
      <c r="C8" s="239">
        <f>E8+G8+I8+K8+M8</f>
        <v>0</v>
      </c>
      <c r="D8" s="220">
        <f>山形市・上山市!D25</f>
        <v>41750</v>
      </c>
      <c r="E8" s="239">
        <f>山形市・上山市!E25</f>
        <v>0</v>
      </c>
      <c r="F8" s="221">
        <f>山形市・上山市!G25</f>
        <v>14650</v>
      </c>
      <c r="G8" s="259">
        <f>山形市・上山市!H25</f>
        <v>0</v>
      </c>
      <c r="H8" s="221">
        <f>山形市・上山市!J25</f>
        <v>6200</v>
      </c>
      <c r="I8" s="259">
        <f>山形市・上山市!K25</f>
        <v>0</v>
      </c>
      <c r="J8" s="221">
        <f>山形市・上山市!M25</f>
        <v>12250</v>
      </c>
      <c r="K8" s="259">
        <f>山形市・上山市!N25</f>
        <v>0</v>
      </c>
      <c r="L8" s="221">
        <f>山形市・上山市!Q25</f>
        <v>3700</v>
      </c>
      <c r="M8" s="259">
        <f>山形市・上山市!R25</f>
        <v>0</v>
      </c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</row>
    <row r="9" spans="1:118" s="12" customFormat="1" ht="18" customHeight="1" x14ac:dyDescent="0.15">
      <c r="A9" s="240" t="s">
        <v>246</v>
      </c>
      <c r="B9" s="238">
        <f t="shared" ref="B9:B20" si="0">D9+F9+H9+J9+L9</f>
        <v>23250</v>
      </c>
      <c r="C9" s="239">
        <f t="shared" ref="C9:C20" si="1">E9+G9+I9+K9+M9</f>
        <v>0</v>
      </c>
      <c r="D9" s="223">
        <f>米沢・南陽・東置賜!D15</f>
        <v>11300</v>
      </c>
      <c r="E9" s="256">
        <f>米沢・南陽・東置賜!E15</f>
        <v>0</v>
      </c>
      <c r="F9" s="223">
        <f>米沢・南陽・東置賜!G15</f>
        <v>3950</v>
      </c>
      <c r="G9" s="256">
        <f>米沢・南陽・東置賜!H15</f>
        <v>0</v>
      </c>
      <c r="H9" s="223">
        <f>米沢・南陽・東置賜!J15</f>
        <v>1850</v>
      </c>
      <c r="I9" s="256">
        <f>米沢・南陽・東置賜!K15</f>
        <v>0</v>
      </c>
      <c r="J9" s="223">
        <f>米沢・南陽・東置賜!M15</f>
        <v>5400</v>
      </c>
      <c r="K9" s="256">
        <f>米沢・南陽・東置賜!N15</f>
        <v>0</v>
      </c>
      <c r="L9" s="223">
        <f>米沢・南陽・東置賜!Q15</f>
        <v>750</v>
      </c>
      <c r="M9" s="256">
        <f>米沢・南陽・東置賜!R15</f>
        <v>0</v>
      </c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</row>
    <row r="10" spans="1:118" s="12" customFormat="1" ht="18" customHeight="1" x14ac:dyDescent="0.15">
      <c r="A10" s="240" t="s">
        <v>247</v>
      </c>
      <c r="B10" s="238">
        <f t="shared" si="0"/>
        <v>35950</v>
      </c>
      <c r="C10" s="239">
        <f t="shared" si="1"/>
        <v>0</v>
      </c>
      <c r="D10" s="223">
        <f>鶴岡!D30</f>
        <v>25000</v>
      </c>
      <c r="E10" s="256">
        <f>鶴岡!E30</f>
        <v>0</v>
      </c>
      <c r="F10" s="223">
        <f>鶴岡!G30</f>
        <v>5400</v>
      </c>
      <c r="G10" s="256">
        <f>鶴岡!H30</f>
        <v>0</v>
      </c>
      <c r="H10" s="223">
        <f>鶴岡!J30</f>
        <v>450</v>
      </c>
      <c r="I10" s="256">
        <f>鶴岡!K30</f>
        <v>0</v>
      </c>
      <c r="J10" s="223">
        <f>鶴岡!M30</f>
        <v>4400</v>
      </c>
      <c r="K10" s="256">
        <f>鶴岡!N30</f>
        <v>0</v>
      </c>
      <c r="L10" s="223">
        <f>鶴岡!Q30</f>
        <v>700</v>
      </c>
      <c r="M10" s="256">
        <f>鶴岡!R30</f>
        <v>0</v>
      </c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</row>
    <row r="11" spans="1:118" s="12" customFormat="1" ht="18" customHeight="1" x14ac:dyDescent="0.15">
      <c r="A11" s="240" t="s">
        <v>248</v>
      </c>
      <c r="B11" s="238">
        <f t="shared" si="0"/>
        <v>27650</v>
      </c>
      <c r="C11" s="239">
        <f t="shared" si="1"/>
        <v>0</v>
      </c>
      <c r="D11" s="223">
        <f>酒田・飽海・東田川!D18</f>
        <v>18450</v>
      </c>
      <c r="E11" s="256">
        <f>酒田・飽海・東田川!E18</f>
        <v>0</v>
      </c>
      <c r="F11" s="223">
        <f>酒田・飽海・東田川!G18</f>
        <v>2700</v>
      </c>
      <c r="G11" s="256">
        <f>酒田・飽海・東田川!H18</f>
        <v>0</v>
      </c>
      <c r="H11" s="223">
        <f>酒田・飽海・東田川!J18</f>
        <v>0</v>
      </c>
      <c r="I11" s="256">
        <f>酒田・飽海・東田川!K18</f>
        <v>0</v>
      </c>
      <c r="J11" s="223">
        <f>酒田・飽海・東田川!M18</f>
        <v>6100</v>
      </c>
      <c r="K11" s="256">
        <f>酒田・飽海・東田川!N18</f>
        <v>0</v>
      </c>
      <c r="L11" s="223">
        <f>酒田・飽海・東田川!Q18</f>
        <v>400</v>
      </c>
      <c r="M11" s="256">
        <f>酒田・飽海・東田川!R18</f>
        <v>0</v>
      </c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</row>
    <row r="12" spans="1:118" s="12" customFormat="1" ht="18" customHeight="1" x14ac:dyDescent="0.15">
      <c r="A12" s="240" t="s">
        <v>249</v>
      </c>
      <c r="B12" s="238">
        <f t="shared" si="0"/>
        <v>11000</v>
      </c>
      <c r="C12" s="239">
        <f t="shared" si="1"/>
        <v>0</v>
      </c>
      <c r="D12" s="223">
        <f>新庄・最上!D14</f>
        <v>6100</v>
      </c>
      <c r="E12" s="256">
        <f>新庄・最上!E14</f>
        <v>0</v>
      </c>
      <c r="F12" s="223">
        <f>新庄・最上!G14</f>
        <v>2750</v>
      </c>
      <c r="G12" s="256">
        <f>新庄・最上!H14</f>
        <v>0</v>
      </c>
      <c r="H12" s="223">
        <f>新庄・最上!J14</f>
        <v>650</v>
      </c>
      <c r="I12" s="256">
        <f>新庄・最上!K14</f>
        <v>0</v>
      </c>
      <c r="J12" s="223">
        <f>新庄・最上!M14</f>
        <v>1250</v>
      </c>
      <c r="K12" s="256">
        <f>新庄・最上!N14</f>
        <v>0</v>
      </c>
      <c r="L12" s="223">
        <f>新庄・最上!Q14</f>
        <v>250</v>
      </c>
      <c r="M12" s="256">
        <f>新庄・最上!R14</f>
        <v>0</v>
      </c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</row>
    <row r="13" spans="1:118" s="12" customFormat="1" ht="18" customHeight="1" x14ac:dyDescent="0.15">
      <c r="A13" s="240" t="s">
        <v>250</v>
      </c>
      <c r="B13" s="238">
        <f t="shared" si="0"/>
        <v>12750</v>
      </c>
      <c r="C13" s="239">
        <f t="shared" si="1"/>
        <v>0</v>
      </c>
      <c r="D13" s="223">
        <f>'天童・寒河江・東、西村山郡'!D21</f>
        <v>8500</v>
      </c>
      <c r="E13" s="256">
        <f>'天童・寒河江・東、西村山郡'!E21</f>
        <v>0</v>
      </c>
      <c r="F13" s="223">
        <f>'天童・寒河江・東、西村山郡'!G21</f>
        <v>1000</v>
      </c>
      <c r="G13" s="256">
        <f>'天童・寒河江・東、西村山郡'!H21</f>
        <v>0</v>
      </c>
      <c r="H13" s="223">
        <f>'天童・寒河江・東、西村山郡'!J21</f>
        <v>250</v>
      </c>
      <c r="I13" s="256">
        <f>'天童・寒河江・東、西村山郡'!K21</f>
        <v>0</v>
      </c>
      <c r="J13" s="223">
        <f>'天童・寒河江・東、西村山郡'!M21</f>
        <v>2700</v>
      </c>
      <c r="K13" s="256">
        <f>'天童・寒河江・東、西村山郡'!N21</f>
        <v>0</v>
      </c>
      <c r="L13" s="223">
        <f>'天童・寒河江・東、西村山郡'!Q21</f>
        <v>300</v>
      </c>
      <c r="M13" s="256">
        <f>'天童・寒河江・東、西村山郡'!R21</f>
        <v>0</v>
      </c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</row>
    <row r="14" spans="1:118" s="12" customFormat="1" ht="18" customHeight="1" x14ac:dyDescent="0.15">
      <c r="A14" s="240" t="s">
        <v>251</v>
      </c>
      <c r="B14" s="238">
        <f t="shared" si="0"/>
        <v>9500</v>
      </c>
      <c r="C14" s="239">
        <f t="shared" si="1"/>
        <v>0</v>
      </c>
      <c r="D14" s="223">
        <f>山形市・上山市!D31</f>
        <v>5450</v>
      </c>
      <c r="E14" s="256">
        <f>山形市・上山市!E31</f>
        <v>0</v>
      </c>
      <c r="F14" s="223">
        <f>山形市・上山市!G31</f>
        <v>1600</v>
      </c>
      <c r="G14" s="256">
        <f>山形市・上山市!H31</f>
        <v>0</v>
      </c>
      <c r="H14" s="223">
        <f>山形市・上山市!J31</f>
        <v>1000</v>
      </c>
      <c r="I14" s="256">
        <f>山形市・上山市!K31</f>
        <v>0</v>
      </c>
      <c r="J14" s="223">
        <f>山形市・上山市!M31</f>
        <v>1250</v>
      </c>
      <c r="K14" s="256">
        <f>山形市・上山市!N31</f>
        <v>0</v>
      </c>
      <c r="L14" s="223">
        <f>山形市・上山市!Q31</f>
        <v>200</v>
      </c>
      <c r="M14" s="256">
        <f>山形市・上山市!R31</f>
        <v>0</v>
      </c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</row>
    <row r="15" spans="1:118" s="12" customFormat="1" ht="18" customHeight="1" x14ac:dyDescent="0.15">
      <c r="A15" s="240" t="s">
        <v>252</v>
      </c>
      <c r="B15" s="238">
        <f t="shared" si="0"/>
        <v>8000</v>
      </c>
      <c r="C15" s="239">
        <f t="shared" si="1"/>
        <v>0</v>
      </c>
      <c r="D15" s="223">
        <f>東根・村山・尾花沢・北村山!D21</f>
        <v>6000</v>
      </c>
      <c r="E15" s="256">
        <f>東根・村山・尾花沢・北村山!E21</f>
        <v>0</v>
      </c>
      <c r="F15" s="223">
        <f>東根・村山・尾花沢・北村山!G21</f>
        <v>950</v>
      </c>
      <c r="G15" s="256">
        <f>東根・村山・尾花沢・北村山!H21</f>
        <v>0</v>
      </c>
      <c r="H15" s="223">
        <f>東根・村山・尾花沢・北村山!J21</f>
        <v>150</v>
      </c>
      <c r="I15" s="256">
        <f>東根・村山・尾花沢・北村山!K21</f>
        <v>0</v>
      </c>
      <c r="J15" s="223">
        <f>東根・村山・尾花沢・北村山!M21</f>
        <v>750</v>
      </c>
      <c r="K15" s="256">
        <f>東根・村山・尾花沢・北村山!N21</f>
        <v>0</v>
      </c>
      <c r="L15" s="223">
        <f>東根・村山・尾花沢・北村山!Q21</f>
        <v>150</v>
      </c>
      <c r="M15" s="256">
        <f>東根・村山・尾花沢・北村山!R21</f>
        <v>0</v>
      </c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</row>
    <row r="16" spans="1:118" s="12" customFormat="1" ht="18" customHeight="1" x14ac:dyDescent="0.15">
      <c r="A16" s="240" t="s">
        <v>253</v>
      </c>
      <c r="B16" s="238">
        <f t="shared" si="0"/>
        <v>8600</v>
      </c>
      <c r="C16" s="239">
        <f t="shared" si="1"/>
        <v>0</v>
      </c>
      <c r="D16" s="223">
        <f>長井・西置賜!D14</f>
        <v>4200</v>
      </c>
      <c r="E16" s="256">
        <f>長井・西置賜!E14</f>
        <v>0</v>
      </c>
      <c r="F16" s="223">
        <f>長井・西置賜!G14</f>
        <v>1350</v>
      </c>
      <c r="G16" s="256">
        <f>長井・西置賜!H14</f>
        <v>0</v>
      </c>
      <c r="H16" s="223"/>
      <c r="I16" s="256"/>
      <c r="J16" s="223">
        <f>長井・西置賜!M14</f>
        <v>2800</v>
      </c>
      <c r="K16" s="256">
        <f>長井・西置賜!N14</f>
        <v>0</v>
      </c>
      <c r="L16" s="223">
        <f>長井・西置賜!Q14</f>
        <v>250</v>
      </c>
      <c r="M16" s="256">
        <f>長井・西置賜!R14</f>
        <v>0</v>
      </c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</row>
    <row r="17" spans="1:118" s="12" customFormat="1" ht="18" customHeight="1" x14ac:dyDescent="0.15">
      <c r="A17" s="240" t="s">
        <v>254</v>
      </c>
      <c r="B17" s="238">
        <f t="shared" si="0"/>
        <v>16050</v>
      </c>
      <c r="C17" s="239">
        <f t="shared" si="1"/>
        <v>0</v>
      </c>
      <c r="D17" s="223">
        <f>'天童・寒河江・東、西村山郡'!D15</f>
        <v>9750</v>
      </c>
      <c r="E17" s="256">
        <f>'天童・寒河江・東、西村山郡'!E15</f>
        <v>0</v>
      </c>
      <c r="F17" s="223">
        <f>'天童・寒河江・東、西村山郡'!G15</f>
        <v>2300</v>
      </c>
      <c r="G17" s="256">
        <f>'天童・寒河江・東、西村山郡'!H15</f>
        <v>0</v>
      </c>
      <c r="H17" s="223">
        <f>'天童・寒河江・東、西村山郡'!J15</f>
        <v>950</v>
      </c>
      <c r="I17" s="256">
        <f>'天童・寒河江・東、西村山郡'!K15</f>
        <v>0</v>
      </c>
      <c r="J17" s="223">
        <f>'天童・寒河江・東、西村山郡'!M15</f>
        <v>2600</v>
      </c>
      <c r="K17" s="256">
        <f>'天童・寒河江・東、西村山郡'!N15</f>
        <v>0</v>
      </c>
      <c r="L17" s="223">
        <f>'天童・寒河江・東、西村山郡'!Q15</f>
        <v>450</v>
      </c>
      <c r="M17" s="256">
        <f>'天童・寒河江・東、西村山郡'!R15</f>
        <v>0</v>
      </c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</row>
    <row r="18" spans="1:118" s="12" customFormat="1" ht="18" customHeight="1" x14ac:dyDescent="0.15">
      <c r="A18" s="240" t="s">
        <v>255</v>
      </c>
      <c r="B18" s="238">
        <f t="shared" si="0"/>
        <v>11600</v>
      </c>
      <c r="C18" s="239">
        <f t="shared" si="1"/>
        <v>0</v>
      </c>
      <c r="D18" s="223">
        <f>東根・村山・尾花沢・北村山!D15</f>
        <v>7900</v>
      </c>
      <c r="E18" s="256">
        <f>東根・村山・尾花沢・北村山!E15</f>
        <v>0</v>
      </c>
      <c r="F18" s="223">
        <f>東根・村山・尾花沢・北村山!G15</f>
        <v>1300</v>
      </c>
      <c r="G18" s="256">
        <f>東根・村山・尾花沢・北村山!H15</f>
        <v>0</v>
      </c>
      <c r="H18" s="223">
        <f>東根・村山・尾花沢・北村山!J15</f>
        <v>0</v>
      </c>
      <c r="I18" s="256">
        <f>東根・村山・尾花沢・北村山!K15</f>
        <v>0</v>
      </c>
      <c r="J18" s="223">
        <f>東根・村山・尾花沢・北村山!M15</f>
        <v>2100</v>
      </c>
      <c r="K18" s="256">
        <f>東根・村山・尾花沢・北村山!N15</f>
        <v>0</v>
      </c>
      <c r="L18" s="223">
        <f>東根・村山・尾花沢・北村山!Q15</f>
        <v>300</v>
      </c>
      <c r="M18" s="256">
        <f>東根・村山・尾花沢・北村山!R15</f>
        <v>0</v>
      </c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2"/>
    </row>
    <row r="19" spans="1:118" s="12" customFormat="1" ht="18" customHeight="1" x14ac:dyDescent="0.15">
      <c r="A19" s="240" t="s">
        <v>256</v>
      </c>
      <c r="B19" s="238">
        <f t="shared" si="0"/>
        <v>4900</v>
      </c>
      <c r="C19" s="239">
        <f t="shared" si="1"/>
        <v>0</v>
      </c>
      <c r="D19" s="223">
        <f>東根・村山・尾花沢・北村山!D26</f>
        <v>4000</v>
      </c>
      <c r="E19" s="256">
        <f>東根・村山・尾花沢・北村山!E26</f>
        <v>0</v>
      </c>
      <c r="F19" s="223"/>
      <c r="G19" s="256"/>
      <c r="H19" s="223"/>
      <c r="I19" s="256"/>
      <c r="J19" s="223">
        <f>東根・村山・尾花沢・北村山!M26</f>
        <v>800</v>
      </c>
      <c r="K19" s="256">
        <f>東根・村山・尾花沢・北村山!N26</f>
        <v>0</v>
      </c>
      <c r="L19" s="223">
        <f>東根・村山・尾花沢・北村山!Q26</f>
        <v>100</v>
      </c>
      <c r="M19" s="256">
        <f>東根・村山・尾花沢・北村山!R26</f>
        <v>0</v>
      </c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  <c r="DB19" s="222"/>
      <c r="DC19" s="222"/>
      <c r="DD19" s="222"/>
      <c r="DE19" s="222"/>
      <c r="DF19" s="222"/>
      <c r="DG19" s="222"/>
      <c r="DH19" s="222"/>
      <c r="DI19" s="222"/>
      <c r="DJ19" s="222"/>
      <c r="DK19" s="222"/>
      <c r="DL19" s="222"/>
      <c r="DM19" s="222"/>
      <c r="DN19" s="222"/>
    </row>
    <row r="20" spans="1:118" s="12" customFormat="1" ht="18" customHeight="1" x14ac:dyDescent="0.15">
      <c r="A20" s="241" t="s">
        <v>257</v>
      </c>
      <c r="B20" s="238">
        <f t="shared" si="0"/>
        <v>9600</v>
      </c>
      <c r="C20" s="239">
        <f t="shared" si="1"/>
        <v>0</v>
      </c>
      <c r="D20" s="225">
        <f>米沢・南陽・東置賜!D21</f>
        <v>5600</v>
      </c>
      <c r="E20" s="256">
        <f>米沢・南陽・東置賜!E21</f>
        <v>0</v>
      </c>
      <c r="F20" s="224">
        <f>米沢・南陽・東置賜!G21</f>
        <v>1300</v>
      </c>
      <c r="G20" s="256">
        <f>米沢・南陽・東置賜!H21</f>
        <v>0</v>
      </c>
      <c r="H20" s="224">
        <f>米沢・南陽・東置賜!J21</f>
        <v>650</v>
      </c>
      <c r="I20" s="256">
        <f>米沢・南陽・東置賜!K21</f>
        <v>0</v>
      </c>
      <c r="J20" s="224">
        <f>米沢・南陽・東置賜!M21</f>
        <v>1850</v>
      </c>
      <c r="K20" s="256">
        <f>米沢・南陽・東置賜!N21</f>
        <v>0</v>
      </c>
      <c r="L20" s="224">
        <f>米沢・南陽・東置賜!Q21</f>
        <v>200</v>
      </c>
      <c r="M20" s="256">
        <f>米沢・南陽・東置賜!R21</f>
        <v>0</v>
      </c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</row>
    <row r="21" spans="1:118" s="12" customFormat="1" ht="18" customHeight="1" x14ac:dyDescent="0.15">
      <c r="A21" s="242" t="s">
        <v>258</v>
      </c>
      <c r="B21" s="243">
        <f>D21+F21+H21+J21+L21</f>
        <v>257400</v>
      </c>
      <c r="C21" s="244">
        <f>E21+G21+I21+K21+M21</f>
        <v>0</v>
      </c>
      <c r="D21" s="226">
        <f t="shared" ref="D21:L21" si="2">SUM(D8:D20)</f>
        <v>154000</v>
      </c>
      <c r="E21" s="257">
        <f>SUM(E8:E20)</f>
        <v>0</v>
      </c>
      <c r="F21" s="226">
        <f>SUM(F8:F20)</f>
        <v>39250</v>
      </c>
      <c r="G21" s="257">
        <f>SUM(G8:G20)</f>
        <v>0</v>
      </c>
      <c r="H21" s="226">
        <f t="shared" si="2"/>
        <v>12150</v>
      </c>
      <c r="I21" s="257">
        <f>SUM(I8:I20)</f>
        <v>0</v>
      </c>
      <c r="J21" s="226">
        <f>SUM(J8:J20)</f>
        <v>44250</v>
      </c>
      <c r="K21" s="257">
        <f>SUM(K8:K20)</f>
        <v>0</v>
      </c>
      <c r="L21" s="226">
        <f t="shared" si="2"/>
        <v>7750</v>
      </c>
      <c r="M21" s="257">
        <f>SUM(M8:M20)</f>
        <v>0</v>
      </c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222"/>
      <c r="DJ21" s="222"/>
      <c r="DK21" s="222"/>
      <c r="DL21" s="222"/>
      <c r="DM21" s="222"/>
      <c r="DN21" s="222"/>
    </row>
    <row r="22" spans="1:118" s="12" customFormat="1" ht="7.5" customHeight="1" x14ac:dyDescent="0.15">
      <c r="A22" s="252"/>
      <c r="B22" s="245"/>
      <c r="C22" s="246"/>
      <c r="D22" s="228"/>
      <c r="E22" s="229"/>
      <c r="F22" s="227"/>
      <c r="G22" s="229"/>
      <c r="H22" s="227"/>
      <c r="I22" s="260"/>
      <c r="J22" s="227"/>
      <c r="K22" s="260"/>
      <c r="L22" s="227"/>
      <c r="M22" s="260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</row>
    <row r="23" spans="1:118" s="12" customFormat="1" ht="18" customHeight="1" x14ac:dyDescent="0.15">
      <c r="A23" s="235" t="s">
        <v>259</v>
      </c>
      <c r="B23" s="238">
        <f>D23+F23+H23+J23+L23</f>
        <v>6850</v>
      </c>
      <c r="C23" s="239">
        <f>E23+G23+I23+K23+M23</f>
        <v>0</v>
      </c>
      <c r="D23" s="220">
        <f>'天童・寒河江・東、西村山郡'!D27</f>
        <v>4500</v>
      </c>
      <c r="E23" s="256">
        <f>'天童・寒河江・東、西村山郡'!E27</f>
        <v>0</v>
      </c>
      <c r="F23" s="220">
        <f>'天童・寒河江・東、西村山郡'!G27</f>
        <v>600</v>
      </c>
      <c r="G23" s="256">
        <f>'天童・寒河江・東、西村山郡'!H27</f>
        <v>0</v>
      </c>
      <c r="H23" s="220">
        <f>'天童・寒河江・東、西村山郡'!J27</f>
        <v>400</v>
      </c>
      <c r="I23" s="256">
        <f>'天童・寒河江・東、西村山郡'!K27</f>
        <v>0</v>
      </c>
      <c r="J23" s="220">
        <f>'天童・寒河江・東、西村山郡'!M27</f>
        <v>1200</v>
      </c>
      <c r="K23" s="256">
        <f>'天童・寒河江・東、西村山郡'!N27</f>
        <v>0</v>
      </c>
      <c r="L23" s="220">
        <f>'天童・寒河江・東、西村山郡'!Q27</f>
        <v>150</v>
      </c>
      <c r="M23" s="256">
        <f>'天童・寒河江・東、西村山郡'!R27</f>
        <v>0</v>
      </c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</row>
    <row r="24" spans="1:118" s="12" customFormat="1" ht="18" customHeight="1" x14ac:dyDescent="0.15">
      <c r="A24" s="240" t="s">
        <v>260</v>
      </c>
      <c r="B24" s="238">
        <f t="shared" ref="B24:B30" si="3">D24+F24+H24+J24+L24</f>
        <v>12350</v>
      </c>
      <c r="C24" s="239">
        <f t="shared" ref="C24:C30" si="4">E24+G24+I24+K24+M24</f>
        <v>0</v>
      </c>
      <c r="D24" s="223">
        <f>'天童・寒河江・東、西村山郡'!D35</f>
        <v>8900</v>
      </c>
      <c r="E24" s="256">
        <f>'天童・寒河江・東、西村山郡'!E35</f>
        <v>0</v>
      </c>
      <c r="F24" s="223">
        <f>'天童・寒河江・東、西村山郡'!G35</f>
        <v>900</v>
      </c>
      <c r="G24" s="256">
        <f>'天童・寒河江・東、西村山郡'!H35</f>
        <v>0</v>
      </c>
      <c r="H24" s="223">
        <f>'天童・寒河江・東、西村山郡'!J35</f>
        <v>200</v>
      </c>
      <c r="I24" s="256">
        <f>'天童・寒河江・東、西村山郡'!K35</f>
        <v>0</v>
      </c>
      <c r="J24" s="223">
        <f>'天童・寒河江・東、西村山郡'!M35</f>
        <v>2250</v>
      </c>
      <c r="K24" s="256">
        <f>'天童・寒河江・東、西村山郡'!N35</f>
        <v>0</v>
      </c>
      <c r="L24" s="223">
        <f>'天童・寒河江・東、西村山郡'!Q35</f>
        <v>100</v>
      </c>
      <c r="M24" s="256">
        <f>'天童・寒河江・東、西村山郡'!R35</f>
        <v>0</v>
      </c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  <c r="CY24" s="222"/>
      <c r="CZ24" s="222"/>
      <c r="DA24" s="222"/>
      <c r="DB24" s="222"/>
      <c r="DC24" s="222"/>
      <c r="DD24" s="222"/>
      <c r="DE24" s="222"/>
      <c r="DF24" s="222"/>
      <c r="DG24" s="222"/>
      <c r="DH24" s="222"/>
      <c r="DI24" s="222"/>
      <c r="DJ24" s="222"/>
      <c r="DK24" s="222"/>
      <c r="DL24" s="222"/>
      <c r="DM24" s="222"/>
      <c r="DN24" s="222"/>
    </row>
    <row r="25" spans="1:118" s="12" customFormat="1" ht="18" customHeight="1" x14ac:dyDescent="0.15">
      <c r="A25" s="240" t="s">
        <v>261</v>
      </c>
      <c r="B25" s="238">
        <f t="shared" si="3"/>
        <v>1850</v>
      </c>
      <c r="C25" s="239">
        <f t="shared" si="4"/>
        <v>0</v>
      </c>
      <c r="D25" s="223">
        <f>東根・村山・尾花沢・北村山!D32</f>
        <v>1850</v>
      </c>
      <c r="E25" s="256">
        <f>東根・村山・尾花沢・北村山!E32</f>
        <v>0</v>
      </c>
      <c r="F25" s="230"/>
      <c r="G25" s="256"/>
      <c r="H25" s="230"/>
      <c r="I25" s="256"/>
      <c r="J25" s="230"/>
      <c r="K25" s="256"/>
      <c r="L25" s="230"/>
      <c r="M25" s="256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</row>
    <row r="26" spans="1:118" s="12" customFormat="1" ht="18" customHeight="1" x14ac:dyDescent="0.15">
      <c r="A26" s="240" t="s">
        <v>262</v>
      </c>
      <c r="B26" s="238">
        <f t="shared" si="3"/>
        <v>9950</v>
      </c>
      <c r="C26" s="239">
        <f t="shared" si="4"/>
        <v>0</v>
      </c>
      <c r="D26" s="223">
        <f>新庄・最上!D28</f>
        <v>9500</v>
      </c>
      <c r="E26" s="256">
        <f>新庄・最上!E28</f>
        <v>0</v>
      </c>
      <c r="F26" s="223">
        <f>新庄・最上!G28</f>
        <v>150</v>
      </c>
      <c r="G26" s="256">
        <f>新庄・最上!H28</f>
        <v>0</v>
      </c>
      <c r="H26" s="223"/>
      <c r="I26" s="256"/>
      <c r="J26" s="223">
        <f>新庄・最上!M28</f>
        <v>300</v>
      </c>
      <c r="K26" s="256">
        <f>新庄・最上!N28</f>
        <v>0</v>
      </c>
      <c r="L26" s="223"/>
      <c r="M26" s="256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2"/>
      <c r="CX26" s="222"/>
      <c r="CY26" s="222"/>
      <c r="CZ26" s="222"/>
      <c r="DA26" s="222"/>
      <c r="DB26" s="222"/>
      <c r="DC26" s="222"/>
      <c r="DD26" s="222"/>
      <c r="DE26" s="222"/>
      <c r="DF26" s="222"/>
      <c r="DG26" s="222"/>
      <c r="DH26" s="222"/>
      <c r="DI26" s="222"/>
      <c r="DJ26" s="222"/>
      <c r="DK26" s="222"/>
      <c r="DL26" s="222"/>
      <c r="DM26" s="222"/>
      <c r="DN26" s="222"/>
    </row>
    <row r="27" spans="1:118" s="12" customFormat="1" ht="18" customHeight="1" x14ac:dyDescent="0.15">
      <c r="A27" s="240" t="s">
        <v>263</v>
      </c>
      <c r="B27" s="238">
        <f t="shared" si="3"/>
        <v>10700</v>
      </c>
      <c r="C27" s="239">
        <f t="shared" si="4"/>
        <v>0</v>
      </c>
      <c r="D27" s="223">
        <f>米沢・南陽・東置賜!D30</f>
        <v>7000</v>
      </c>
      <c r="E27" s="256">
        <f>米沢・南陽・東置賜!E30</f>
        <v>0</v>
      </c>
      <c r="F27" s="223">
        <f>米沢・南陽・東置賜!G30</f>
        <v>1500</v>
      </c>
      <c r="G27" s="256">
        <f>米沢・南陽・東置賜!H30</f>
        <v>0</v>
      </c>
      <c r="H27" s="223"/>
      <c r="I27" s="256"/>
      <c r="J27" s="223">
        <f>米沢・南陽・東置賜!M30</f>
        <v>2000</v>
      </c>
      <c r="K27" s="256">
        <f>米沢・南陽・東置賜!N30</f>
        <v>0</v>
      </c>
      <c r="L27" s="231">
        <f>米沢・南陽・東置賜!Q30</f>
        <v>200</v>
      </c>
      <c r="M27" s="256">
        <f>米沢・南陽・東置賜!R30</f>
        <v>0</v>
      </c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</row>
    <row r="28" spans="1:118" s="12" customFormat="1" ht="18" customHeight="1" x14ac:dyDescent="0.15">
      <c r="A28" s="240" t="s">
        <v>264</v>
      </c>
      <c r="B28" s="238">
        <f t="shared" si="3"/>
        <v>10100</v>
      </c>
      <c r="C28" s="239">
        <f t="shared" si="4"/>
        <v>0</v>
      </c>
      <c r="D28" s="223">
        <f>長井・西置賜!D22</f>
        <v>8250</v>
      </c>
      <c r="E28" s="256">
        <f>長井・西置賜!E22</f>
        <v>0</v>
      </c>
      <c r="F28" s="223">
        <f>長井・西置賜!G22</f>
        <v>800</v>
      </c>
      <c r="G28" s="256">
        <f>長井・西置賜!H22</f>
        <v>0</v>
      </c>
      <c r="H28" s="223"/>
      <c r="I28" s="256"/>
      <c r="J28" s="223">
        <f>長井・西置賜!M22</f>
        <v>1000</v>
      </c>
      <c r="K28" s="256">
        <f>長井・西置賜!N22</f>
        <v>0</v>
      </c>
      <c r="L28" s="223">
        <f>長井・西置賜!Q22</f>
        <v>50</v>
      </c>
      <c r="M28" s="256">
        <f>長井・西置賜!R22</f>
        <v>0</v>
      </c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</row>
    <row r="29" spans="1:118" s="12" customFormat="1" ht="18" customHeight="1" x14ac:dyDescent="0.15">
      <c r="A29" s="240" t="s">
        <v>265</v>
      </c>
      <c r="B29" s="238">
        <f t="shared" si="3"/>
        <v>8350</v>
      </c>
      <c r="C29" s="239">
        <f t="shared" si="4"/>
        <v>0</v>
      </c>
      <c r="D29" s="223">
        <f>酒田・飽海・東田川!D31</f>
        <v>5500</v>
      </c>
      <c r="E29" s="256">
        <f>酒田・飽海・東田川!E31</f>
        <v>0</v>
      </c>
      <c r="F29" s="223">
        <f>酒田・飽海・東田川!G31</f>
        <v>1750</v>
      </c>
      <c r="G29" s="256">
        <f>酒田・飽海・東田川!H31</f>
        <v>0</v>
      </c>
      <c r="H29" s="223">
        <f>酒田・飽海・東田川!J31</f>
        <v>0</v>
      </c>
      <c r="I29" s="256">
        <f>酒田・飽海・東田川!K31</f>
        <v>0</v>
      </c>
      <c r="J29" s="223">
        <f>酒田・飽海・東田川!M31</f>
        <v>900</v>
      </c>
      <c r="K29" s="256">
        <f>酒田・飽海・東田川!N31</f>
        <v>0</v>
      </c>
      <c r="L29" s="223">
        <f>酒田・飽海・東田川!Q31</f>
        <v>200</v>
      </c>
      <c r="M29" s="256">
        <f>酒田・飽海・東田川!R31</f>
        <v>0</v>
      </c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</row>
    <row r="30" spans="1:118" s="12" customFormat="1" ht="18" customHeight="1" x14ac:dyDescent="0.15">
      <c r="A30" s="241" t="s">
        <v>266</v>
      </c>
      <c r="B30" s="238">
        <f t="shared" si="3"/>
        <v>4200</v>
      </c>
      <c r="C30" s="239">
        <f t="shared" si="4"/>
        <v>0</v>
      </c>
      <c r="D30" s="224">
        <f>酒田・飽海・東田川!D24</f>
        <v>4100</v>
      </c>
      <c r="E30" s="256">
        <f>酒田・飽海・東田川!E24</f>
        <v>0</v>
      </c>
      <c r="F30" s="224"/>
      <c r="G30" s="256"/>
      <c r="H30" s="224"/>
      <c r="I30" s="256"/>
      <c r="J30" s="224"/>
      <c r="K30" s="256"/>
      <c r="L30" s="224">
        <f>酒田・飽海・東田川!Q24</f>
        <v>100</v>
      </c>
      <c r="M30" s="256">
        <f>酒田・飽海・東田川!R24</f>
        <v>0</v>
      </c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</row>
    <row r="31" spans="1:118" s="12" customFormat="1" ht="18" customHeight="1" x14ac:dyDescent="0.15">
      <c r="A31" s="242" t="s">
        <v>267</v>
      </c>
      <c r="B31" s="243">
        <f>D31+F31+H31+J31+L31</f>
        <v>64350</v>
      </c>
      <c r="C31" s="244">
        <f>E31+G31+I31+K31+M31</f>
        <v>0</v>
      </c>
      <c r="D31" s="226">
        <f t="shared" ref="D31:M31" si="5">SUM(D23:D30)</f>
        <v>49600</v>
      </c>
      <c r="E31" s="257">
        <f>SUM(E23:E30)</f>
        <v>0</v>
      </c>
      <c r="F31" s="226">
        <f t="shared" si="5"/>
        <v>5700</v>
      </c>
      <c r="G31" s="257">
        <f>SUM(G23:G30)</f>
        <v>0</v>
      </c>
      <c r="H31" s="226">
        <f t="shared" si="5"/>
        <v>600</v>
      </c>
      <c r="I31" s="257">
        <f>SUM(I23:I30)</f>
        <v>0</v>
      </c>
      <c r="J31" s="226">
        <f t="shared" si="5"/>
        <v>7650</v>
      </c>
      <c r="K31" s="257">
        <f t="shared" si="5"/>
        <v>0</v>
      </c>
      <c r="L31" s="226">
        <f t="shared" si="5"/>
        <v>800</v>
      </c>
      <c r="M31" s="257">
        <f t="shared" si="5"/>
        <v>0</v>
      </c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2"/>
      <c r="CX31" s="222"/>
      <c r="CY31" s="222"/>
      <c r="CZ31" s="222"/>
      <c r="DA31" s="222"/>
      <c r="DB31" s="222"/>
      <c r="DC31" s="222"/>
      <c r="DD31" s="222"/>
      <c r="DE31" s="222"/>
      <c r="DF31" s="222"/>
      <c r="DG31" s="222"/>
      <c r="DH31" s="222"/>
      <c r="DI31" s="222"/>
      <c r="DJ31" s="222"/>
      <c r="DK31" s="222"/>
      <c r="DL31" s="222"/>
      <c r="DM31" s="222"/>
      <c r="DN31" s="222"/>
    </row>
    <row r="32" spans="1:118" s="12" customFormat="1" ht="7.5" customHeight="1" x14ac:dyDescent="0.15">
      <c r="A32" s="252"/>
      <c r="B32" s="247"/>
      <c r="C32" s="248"/>
      <c r="D32" s="232"/>
      <c r="E32" s="258"/>
      <c r="F32" s="232"/>
      <c r="G32" s="258"/>
      <c r="H32" s="232"/>
      <c r="I32" s="233"/>
      <c r="J32" s="232"/>
      <c r="K32" s="258"/>
      <c r="L32" s="232"/>
      <c r="M32" s="258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</row>
    <row r="33" spans="1:122" s="12" customFormat="1" ht="16.5" customHeight="1" x14ac:dyDescent="0.15">
      <c r="A33" s="242" t="s">
        <v>268</v>
      </c>
      <c r="B33" s="243">
        <f>B31+B21</f>
        <v>321750</v>
      </c>
      <c r="C33" s="244">
        <f>C21+C31</f>
        <v>0</v>
      </c>
      <c r="D33" s="226">
        <f>D31+D21</f>
        <v>203600</v>
      </c>
      <c r="E33" s="244">
        <f>E21+E31</f>
        <v>0</v>
      </c>
      <c r="F33" s="226">
        <f>F31+F21</f>
        <v>44950</v>
      </c>
      <c r="G33" s="244">
        <f>G21+G31</f>
        <v>0</v>
      </c>
      <c r="H33" s="226">
        <f>H31+H21</f>
        <v>12750</v>
      </c>
      <c r="I33" s="244">
        <f>I21+I31</f>
        <v>0</v>
      </c>
      <c r="J33" s="226">
        <f>J31+J21</f>
        <v>51900</v>
      </c>
      <c r="K33" s="244">
        <f>K21+K31</f>
        <v>0</v>
      </c>
      <c r="L33" s="226">
        <f>L31+L21</f>
        <v>8550</v>
      </c>
      <c r="M33" s="244">
        <f>M21+M31</f>
        <v>0</v>
      </c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</row>
    <row r="34" spans="1:122" s="12" customFormat="1" ht="5.25" customHeight="1" x14ac:dyDescent="0.15">
      <c r="A34" s="249"/>
      <c r="B34" s="250"/>
      <c r="C34" s="250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2"/>
      <c r="CX34" s="222"/>
      <c r="CY34" s="222"/>
      <c r="CZ34" s="222"/>
      <c r="DA34" s="222"/>
      <c r="DB34" s="222"/>
      <c r="DC34" s="222"/>
      <c r="DD34" s="222"/>
      <c r="DE34" s="222"/>
      <c r="DF34" s="222"/>
      <c r="DG34" s="222"/>
      <c r="DH34" s="222"/>
      <c r="DI34" s="222"/>
      <c r="DJ34" s="222"/>
      <c r="DK34" s="222"/>
      <c r="DL34" s="222"/>
      <c r="DM34" s="222"/>
      <c r="DN34" s="222"/>
    </row>
    <row r="35" spans="1:122" ht="15" customHeight="1" x14ac:dyDescent="0.15">
      <c r="A35" s="404" t="s">
        <v>270</v>
      </c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</row>
    <row r="36" spans="1:122" ht="15" customHeight="1" x14ac:dyDescent="0.15">
      <c r="A36" s="404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</row>
    <row r="37" spans="1:122" s="1" customFormat="1" x14ac:dyDescent="0.15">
      <c r="A37" s="404"/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</row>
    <row r="38" spans="1:122" x14ac:dyDescent="0.15">
      <c r="A38" s="253"/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</row>
  </sheetData>
  <mergeCells count="21">
    <mergeCell ref="K4:M4"/>
    <mergeCell ref="K5:M5"/>
    <mergeCell ref="A2:C2"/>
    <mergeCell ref="D1:J2"/>
    <mergeCell ref="D5:E5"/>
    <mergeCell ref="A1:C1"/>
    <mergeCell ref="D4:E4"/>
    <mergeCell ref="A4:C4"/>
    <mergeCell ref="A5:C5"/>
    <mergeCell ref="F4:G4"/>
    <mergeCell ref="I4:J4"/>
    <mergeCell ref="F5:G5"/>
    <mergeCell ref="I5:J5"/>
    <mergeCell ref="A35:M37"/>
    <mergeCell ref="J6:K7"/>
    <mergeCell ref="L6:M7"/>
    <mergeCell ref="A6:A7"/>
    <mergeCell ref="B6:C7"/>
    <mergeCell ref="D6:E7"/>
    <mergeCell ref="F6:G7"/>
    <mergeCell ref="H6:I7"/>
  </mergeCells>
  <phoneticPr fontId="2"/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39997558519241921"/>
  </sheetPr>
  <dimension ref="A1:T43"/>
  <sheetViews>
    <sheetView showZeros="0" tabSelected="1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  <col min="19" max="20" width="8.75" customWidth="1"/>
  </cols>
  <sheetData>
    <row r="1" spans="1:20" ht="21" customHeight="1" x14ac:dyDescent="0.2">
      <c r="A1" s="483" t="s">
        <v>0</v>
      </c>
      <c r="B1" s="483"/>
      <c r="C1" s="483"/>
      <c r="D1" s="483"/>
      <c r="E1" s="483"/>
      <c r="F1" s="31"/>
      <c r="G1" s="426" t="s">
        <v>225</v>
      </c>
      <c r="H1" s="447"/>
      <c r="I1" s="447"/>
      <c r="J1" s="447"/>
      <c r="K1" s="447"/>
      <c r="L1" s="448"/>
      <c r="M1" s="7"/>
      <c r="N1" s="151" t="s">
        <v>177</v>
      </c>
      <c r="O1" s="152"/>
      <c r="P1" s="152"/>
      <c r="Q1" s="152"/>
      <c r="R1" s="152"/>
    </row>
    <row r="2" spans="1:20" ht="18.75" customHeight="1" thickBot="1" x14ac:dyDescent="0.25">
      <c r="A2" s="7"/>
      <c r="B2" s="484" t="s">
        <v>349</v>
      </c>
      <c r="C2" s="484"/>
      <c r="D2" s="484"/>
      <c r="E2" s="484"/>
      <c r="F2" s="31"/>
      <c r="G2" s="449"/>
      <c r="H2" s="450"/>
      <c r="I2" s="450"/>
      <c r="J2" s="450"/>
      <c r="K2" s="450"/>
      <c r="L2" s="451"/>
      <c r="M2" s="7"/>
      <c r="N2" s="29" t="s">
        <v>178</v>
      </c>
      <c r="O2" s="29"/>
      <c r="P2" s="29"/>
      <c r="Q2" s="29"/>
      <c r="R2" s="29"/>
    </row>
    <row r="3" spans="1:20" ht="13.5" customHeight="1" x14ac:dyDescent="0.2">
      <c r="A3" s="5"/>
      <c r="B3" s="32"/>
      <c r="C3" s="20"/>
      <c r="D3" s="20"/>
      <c r="E3" s="21"/>
      <c r="F3" s="35"/>
      <c r="H3" s="6"/>
      <c r="I3" s="6"/>
      <c r="J3" s="6"/>
      <c r="K3" s="6"/>
      <c r="L3" s="6"/>
      <c r="N3" s="153" t="s">
        <v>179</v>
      </c>
      <c r="O3" s="153"/>
      <c r="P3" s="153"/>
      <c r="Q3" s="153"/>
      <c r="R3" s="153"/>
    </row>
    <row r="4" spans="1:20" ht="13.5" customHeight="1" thickBot="1" x14ac:dyDescent="0.2">
      <c r="N4" s="154" t="s">
        <v>180</v>
      </c>
      <c r="O4" s="154"/>
      <c r="P4" s="154"/>
      <c r="Q4" s="154"/>
      <c r="R4" s="154"/>
    </row>
    <row r="5" spans="1:20" s="12" customFormat="1" ht="20.100000000000001" customHeight="1" x14ac:dyDescent="0.15">
      <c r="A5" s="436" t="s">
        <v>147</v>
      </c>
      <c r="B5" s="442"/>
      <c r="C5" s="442"/>
      <c r="D5" s="437"/>
      <c r="E5" s="436" t="s">
        <v>1</v>
      </c>
      <c r="F5" s="442"/>
      <c r="G5" s="437"/>
      <c r="H5" s="436" t="s">
        <v>2</v>
      </c>
      <c r="I5" s="437"/>
      <c r="J5" s="9" t="s">
        <v>3</v>
      </c>
      <c r="K5" s="9" t="s">
        <v>4</v>
      </c>
      <c r="L5" s="436" t="s">
        <v>5</v>
      </c>
      <c r="M5" s="475"/>
      <c r="N5" s="472" t="s">
        <v>6</v>
      </c>
      <c r="O5" s="473"/>
      <c r="P5" s="473"/>
      <c r="Q5" s="473"/>
      <c r="R5" s="474"/>
    </row>
    <row r="6" spans="1:20" s="12" customFormat="1" ht="23.1" customHeight="1" x14ac:dyDescent="0.15">
      <c r="A6" s="485"/>
      <c r="B6" s="486"/>
      <c r="C6" s="486"/>
      <c r="D6" s="487"/>
      <c r="E6" s="452"/>
      <c r="F6" s="453"/>
      <c r="G6" s="454"/>
      <c r="H6" s="455"/>
      <c r="I6" s="456"/>
      <c r="J6" s="261"/>
      <c r="K6" s="150"/>
      <c r="L6" s="45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58"/>
      <c r="N6" s="461"/>
      <c r="O6" s="462"/>
      <c r="P6" s="462"/>
      <c r="Q6" s="462"/>
      <c r="R6" s="463"/>
    </row>
    <row r="7" spans="1:20" s="12" customFormat="1" ht="20.100000000000001" customHeight="1" x14ac:dyDescent="0.15">
      <c r="A7" s="436" t="s">
        <v>7</v>
      </c>
      <c r="B7" s="437"/>
      <c r="C7" s="455"/>
      <c r="D7" s="469"/>
      <c r="E7" s="469"/>
      <c r="F7" s="469"/>
      <c r="G7" s="456"/>
      <c r="H7" s="436" t="s">
        <v>8</v>
      </c>
      <c r="I7" s="437"/>
      <c r="J7" s="436" t="s">
        <v>9</v>
      </c>
      <c r="K7" s="437"/>
      <c r="L7" s="436" t="s">
        <v>175</v>
      </c>
      <c r="M7" s="471"/>
      <c r="N7" s="464"/>
      <c r="O7" s="465"/>
      <c r="P7" s="465"/>
      <c r="Q7" s="465"/>
      <c r="R7" s="466"/>
    </row>
    <row r="8" spans="1:20" s="12" customFormat="1" ht="20.100000000000001" customHeight="1" thickBot="1" x14ac:dyDescent="0.2">
      <c r="A8" s="436" t="s">
        <v>10</v>
      </c>
      <c r="B8" s="437"/>
      <c r="C8" s="455"/>
      <c r="D8" s="469"/>
      <c r="E8" s="469"/>
      <c r="F8" s="469"/>
      <c r="G8" s="456"/>
      <c r="H8" s="455"/>
      <c r="I8" s="456"/>
      <c r="J8" s="467"/>
      <c r="K8" s="468"/>
      <c r="L8" s="470">
        <f>R26+R32</f>
        <v>0</v>
      </c>
      <c r="M8" s="471"/>
      <c r="N8" s="10" t="s">
        <v>11</v>
      </c>
      <c r="O8" s="459"/>
      <c r="P8" s="459"/>
      <c r="Q8" s="459"/>
      <c r="R8" s="460"/>
    </row>
    <row r="9" spans="1:20" ht="11.25" customHeight="1" x14ac:dyDescent="0.15"/>
    <row r="10" spans="1:20" s="18" customFormat="1" ht="13.5" customHeight="1" thickBot="1" x14ac:dyDescent="0.2">
      <c r="A10" s="477" t="s">
        <v>12</v>
      </c>
      <c r="B10" s="477"/>
      <c r="C10" s="338" t="s">
        <v>13</v>
      </c>
      <c r="D10" s="339"/>
      <c r="E10" s="349"/>
      <c r="F10" s="338" t="s">
        <v>14</v>
      </c>
      <c r="G10" s="339"/>
      <c r="H10" s="349"/>
      <c r="I10" s="338" t="s">
        <v>15</v>
      </c>
      <c r="J10" s="339"/>
      <c r="K10" s="349"/>
      <c r="L10" s="338" t="s">
        <v>16</v>
      </c>
      <c r="M10" s="339"/>
      <c r="N10" s="349"/>
      <c r="O10" s="338" t="s">
        <v>17</v>
      </c>
      <c r="P10" s="339"/>
      <c r="Q10" s="339"/>
      <c r="R10" s="353"/>
      <c r="S10" s="66"/>
      <c r="T10" s="66"/>
    </row>
    <row r="11" spans="1:20" s="18" customFormat="1" ht="13.5" customHeight="1" x14ac:dyDescent="0.15">
      <c r="A11" s="477"/>
      <c r="B11" s="477"/>
      <c r="C11" s="340" t="s">
        <v>18</v>
      </c>
      <c r="D11" s="343" t="s">
        <v>228</v>
      </c>
      <c r="E11" s="46" t="s">
        <v>19</v>
      </c>
      <c r="F11" s="345" t="s">
        <v>18</v>
      </c>
      <c r="G11" s="343" t="s">
        <v>228</v>
      </c>
      <c r="H11" s="46" t="s">
        <v>19</v>
      </c>
      <c r="I11" s="345" t="s">
        <v>18</v>
      </c>
      <c r="J11" s="343" t="s">
        <v>228</v>
      </c>
      <c r="K11" s="46" t="s">
        <v>19</v>
      </c>
      <c r="L11" s="345" t="s">
        <v>18</v>
      </c>
      <c r="M11" s="343" t="s">
        <v>228</v>
      </c>
      <c r="N11" s="46" t="s">
        <v>19</v>
      </c>
      <c r="O11" s="345" t="s">
        <v>293</v>
      </c>
      <c r="P11" s="340" t="s">
        <v>18</v>
      </c>
      <c r="Q11" s="343" t="s">
        <v>228</v>
      </c>
      <c r="R11" s="46" t="s">
        <v>19</v>
      </c>
      <c r="S11" s="69"/>
      <c r="T11" s="70"/>
    </row>
    <row r="12" spans="1:20" s="18" customFormat="1" ht="13.5" customHeight="1" x14ac:dyDescent="0.15">
      <c r="A12" s="478" t="s">
        <v>21</v>
      </c>
      <c r="B12" s="72"/>
      <c r="C12" s="341" t="s">
        <v>200</v>
      </c>
      <c r="D12" s="344">
        <v>4400</v>
      </c>
      <c r="E12" s="155"/>
      <c r="F12" s="62" t="s">
        <v>200</v>
      </c>
      <c r="G12" s="350">
        <v>2400</v>
      </c>
      <c r="H12" s="206"/>
      <c r="I12" s="62" t="s">
        <v>200</v>
      </c>
      <c r="J12" s="350">
        <v>1850</v>
      </c>
      <c r="K12" s="206"/>
      <c r="L12" s="62" t="s">
        <v>200</v>
      </c>
      <c r="M12" s="350">
        <v>2750</v>
      </c>
      <c r="N12" s="206"/>
      <c r="O12" s="62" t="s">
        <v>22</v>
      </c>
      <c r="P12" s="341" t="s">
        <v>23</v>
      </c>
      <c r="Q12" s="344">
        <v>700</v>
      </c>
      <c r="R12" s="155"/>
      <c r="S12" s="3"/>
      <c r="T12" s="3"/>
    </row>
    <row r="13" spans="1:20" s="18" customFormat="1" ht="13.5" customHeight="1" x14ac:dyDescent="0.15">
      <c r="A13" s="479"/>
      <c r="B13" s="72"/>
      <c r="C13" s="341" t="s">
        <v>24</v>
      </c>
      <c r="D13" s="344">
        <v>3100</v>
      </c>
      <c r="E13" s="155"/>
      <c r="F13" s="62" t="s">
        <v>201</v>
      </c>
      <c r="G13" s="344">
        <v>6100</v>
      </c>
      <c r="H13" s="206"/>
      <c r="I13" s="62" t="s">
        <v>202</v>
      </c>
      <c r="J13" s="350">
        <v>1400</v>
      </c>
      <c r="K13" s="206"/>
      <c r="L13" s="62" t="s">
        <v>201</v>
      </c>
      <c r="M13" s="350">
        <v>3600</v>
      </c>
      <c r="N13" s="206"/>
      <c r="O13" s="62"/>
      <c r="P13" s="341"/>
      <c r="Q13" s="344"/>
      <c r="R13" s="155"/>
      <c r="S13" s="3"/>
      <c r="T13" s="3"/>
    </row>
    <row r="14" spans="1:20" s="18" customFormat="1" ht="13.5" customHeight="1" x14ac:dyDescent="0.15">
      <c r="A14" s="479"/>
      <c r="B14" s="72"/>
      <c r="C14" s="341" t="s">
        <v>25</v>
      </c>
      <c r="D14" s="344">
        <v>6800</v>
      </c>
      <c r="E14" s="155"/>
      <c r="F14" s="62" t="s">
        <v>202</v>
      </c>
      <c r="G14" s="350">
        <v>2850</v>
      </c>
      <c r="H14" s="206"/>
      <c r="I14" s="62" t="s">
        <v>203</v>
      </c>
      <c r="J14" s="350">
        <v>1100</v>
      </c>
      <c r="K14" s="206"/>
      <c r="L14" s="62" t="s">
        <v>202</v>
      </c>
      <c r="M14" s="350">
        <v>2700</v>
      </c>
      <c r="N14" s="206"/>
      <c r="O14" s="62" t="s">
        <v>26</v>
      </c>
      <c r="P14" s="341" t="s">
        <v>27</v>
      </c>
      <c r="Q14" s="344">
        <v>900</v>
      </c>
      <c r="R14" s="155"/>
      <c r="S14" s="3"/>
      <c r="T14" s="3"/>
    </row>
    <row r="15" spans="1:20" s="18" customFormat="1" ht="13.5" customHeight="1" x14ac:dyDescent="0.15">
      <c r="A15" s="479"/>
      <c r="B15" s="72"/>
      <c r="C15" s="341" t="s">
        <v>28</v>
      </c>
      <c r="D15" s="344">
        <v>3000</v>
      </c>
      <c r="E15" s="155"/>
      <c r="F15" s="62" t="s">
        <v>203</v>
      </c>
      <c r="G15" s="350">
        <v>3300</v>
      </c>
      <c r="H15" s="206"/>
      <c r="I15" s="62" t="s">
        <v>297</v>
      </c>
      <c r="J15" s="344">
        <v>450</v>
      </c>
      <c r="K15" s="206"/>
      <c r="L15" s="62" t="s">
        <v>203</v>
      </c>
      <c r="M15" s="350">
        <v>1800</v>
      </c>
      <c r="N15" s="206"/>
      <c r="O15" s="62" t="s">
        <v>26</v>
      </c>
      <c r="P15" s="341" t="s">
        <v>215</v>
      </c>
      <c r="Q15" s="344">
        <v>300</v>
      </c>
      <c r="R15" s="155"/>
      <c r="S15" s="3"/>
      <c r="T15" s="3"/>
    </row>
    <row r="16" spans="1:20" s="18" customFormat="1" ht="13.5" customHeight="1" x14ac:dyDescent="0.15">
      <c r="A16" s="479"/>
      <c r="B16" s="72"/>
      <c r="C16" s="341" t="s">
        <v>29</v>
      </c>
      <c r="D16" s="344">
        <v>2200</v>
      </c>
      <c r="E16" s="155"/>
      <c r="F16" s="62"/>
      <c r="G16" s="344"/>
      <c r="H16" s="207"/>
      <c r="I16" s="62" t="s">
        <v>298</v>
      </c>
      <c r="J16" s="344">
        <v>350</v>
      </c>
      <c r="K16" s="206"/>
      <c r="L16" s="62" t="s">
        <v>288</v>
      </c>
      <c r="M16" s="350">
        <v>1400</v>
      </c>
      <c r="N16" s="206"/>
      <c r="O16" s="62" t="s">
        <v>26</v>
      </c>
      <c r="P16" s="341" t="s">
        <v>30</v>
      </c>
      <c r="Q16" s="344">
        <v>450</v>
      </c>
      <c r="R16" s="155"/>
      <c r="S16" s="3"/>
      <c r="T16" s="3"/>
    </row>
    <row r="17" spans="1:20" s="18" customFormat="1" ht="13.5" customHeight="1" x14ac:dyDescent="0.15">
      <c r="A17" s="479"/>
      <c r="B17" s="72"/>
      <c r="C17" s="341" t="s">
        <v>236</v>
      </c>
      <c r="D17" s="344">
        <v>3750</v>
      </c>
      <c r="E17" s="155"/>
      <c r="F17" s="346"/>
      <c r="G17" s="344"/>
      <c r="H17" s="207"/>
      <c r="I17" s="62" t="s">
        <v>299</v>
      </c>
      <c r="J17" s="344">
        <v>100</v>
      </c>
      <c r="K17" s="206"/>
      <c r="L17" s="62"/>
      <c r="M17" s="350"/>
      <c r="N17" s="207"/>
      <c r="O17" s="62" t="s">
        <v>26</v>
      </c>
      <c r="P17" s="341" t="s">
        <v>151</v>
      </c>
      <c r="Q17" s="344">
        <v>800</v>
      </c>
      <c r="R17" s="155"/>
      <c r="S17" s="3"/>
      <c r="T17" s="3"/>
    </row>
    <row r="18" spans="1:20" s="18" customFormat="1" ht="13.5" customHeight="1" x14ac:dyDescent="0.15">
      <c r="A18" s="479"/>
      <c r="B18" s="72"/>
      <c r="C18" s="341" t="s">
        <v>32</v>
      </c>
      <c r="D18" s="344">
        <v>5000</v>
      </c>
      <c r="E18" s="155"/>
      <c r="F18" s="347"/>
      <c r="G18" s="351"/>
      <c r="H18" s="207"/>
      <c r="I18" s="62" t="s">
        <v>300</v>
      </c>
      <c r="J18" s="344">
        <v>300</v>
      </c>
      <c r="K18" s="206"/>
      <c r="L18" s="62"/>
      <c r="M18" s="350"/>
      <c r="N18" s="207"/>
      <c r="O18" s="62" t="s">
        <v>26</v>
      </c>
      <c r="P18" s="341" t="s">
        <v>33</v>
      </c>
      <c r="Q18" s="344">
        <v>400</v>
      </c>
      <c r="R18" s="155"/>
      <c r="S18" s="3"/>
      <c r="T18" s="3"/>
    </row>
    <row r="19" spans="1:20" s="18" customFormat="1" ht="13.5" customHeight="1" x14ac:dyDescent="0.15">
      <c r="A19" s="479"/>
      <c r="B19" s="72"/>
      <c r="C19" s="341" t="s">
        <v>34</v>
      </c>
      <c r="D19" s="344">
        <v>1750</v>
      </c>
      <c r="E19" s="155"/>
      <c r="F19" s="347"/>
      <c r="G19" s="351"/>
      <c r="H19" s="207"/>
      <c r="I19" s="352" t="s">
        <v>301</v>
      </c>
      <c r="J19" s="344">
        <v>150</v>
      </c>
      <c r="K19" s="206"/>
      <c r="L19" s="62"/>
      <c r="M19" s="350"/>
      <c r="N19" s="207"/>
      <c r="O19" s="62" t="s">
        <v>26</v>
      </c>
      <c r="P19" s="341" t="s">
        <v>316</v>
      </c>
      <c r="Q19" s="344">
        <v>100</v>
      </c>
      <c r="R19" s="155"/>
      <c r="S19" s="3"/>
      <c r="T19" s="3"/>
    </row>
    <row r="20" spans="1:20" s="18" customFormat="1" ht="13.5" customHeight="1" x14ac:dyDescent="0.15">
      <c r="A20" s="479"/>
      <c r="B20" s="72"/>
      <c r="C20" s="341" t="s">
        <v>31</v>
      </c>
      <c r="D20" s="344">
        <v>2150</v>
      </c>
      <c r="E20" s="155"/>
      <c r="F20" s="348"/>
      <c r="G20" s="344"/>
      <c r="H20" s="207"/>
      <c r="I20" s="62" t="s">
        <v>314</v>
      </c>
      <c r="J20" s="344">
        <v>300</v>
      </c>
      <c r="K20" s="206"/>
      <c r="L20" s="62"/>
      <c r="M20" s="350"/>
      <c r="N20" s="207"/>
      <c r="O20" s="62" t="s">
        <v>26</v>
      </c>
      <c r="P20" s="399" t="s">
        <v>317</v>
      </c>
      <c r="Q20" s="344">
        <v>50</v>
      </c>
      <c r="R20" s="157"/>
      <c r="S20" s="3"/>
      <c r="T20" s="3"/>
    </row>
    <row r="21" spans="1:20" s="18" customFormat="1" ht="13.5" customHeight="1" x14ac:dyDescent="0.15">
      <c r="A21" s="479"/>
      <c r="B21" s="72"/>
      <c r="C21" s="341" t="s">
        <v>35</v>
      </c>
      <c r="D21" s="344">
        <v>2600</v>
      </c>
      <c r="E21" s="155"/>
      <c r="F21" s="348"/>
      <c r="G21" s="344"/>
      <c r="H21" s="207"/>
      <c r="I21" s="398" t="s">
        <v>315</v>
      </c>
      <c r="J21" s="344">
        <v>200</v>
      </c>
      <c r="K21" s="207"/>
      <c r="L21" s="62"/>
      <c r="M21" s="350"/>
      <c r="N21" s="207"/>
      <c r="O21" s="348"/>
      <c r="P21" s="342"/>
      <c r="Q21" s="344"/>
      <c r="R21" s="157"/>
      <c r="S21" s="3"/>
      <c r="T21" s="3"/>
    </row>
    <row r="22" spans="1:20" s="18" customFormat="1" ht="13.5" customHeight="1" x14ac:dyDescent="0.15">
      <c r="A22" s="479"/>
      <c r="B22" s="72"/>
      <c r="C22" s="341" t="s">
        <v>36</v>
      </c>
      <c r="D22" s="344">
        <v>3150</v>
      </c>
      <c r="E22" s="155"/>
      <c r="F22" s="347"/>
      <c r="G22" s="351"/>
      <c r="H22" s="207"/>
      <c r="I22" s="62"/>
      <c r="J22" s="351"/>
      <c r="K22" s="207"/>
      <c r="L22" s="62"/>
      <c r="M22" s="350"/>
      <c r="N22" s="207"/>
      <c r="O22" s="348"/>
      <c r="P22" s="342"/>
      <c r="Q22" s="344"/>
      <c r="R22" s="156"/>
      <c r="S22" s="3"/>
      <c r="T22" s="3"/>
    </row>
    <row r="23" spans="1:20" s="18" customFormat="1" ht="13.5" customHeight="1" x14ac:dyDescent="0.15">
      <c r="A23" s="479"/>
      <c r="B23" s="72"/>
      <c r="C23" s="341" t="s">
        <v>37</v>
      </c>
      <c r="D23" s="344">
        <v>1800</v>
      </c>
      <c r="E23" s="155"/>
      <c r="F23" s="348"/>
      <c r="G23" s="344"/>
      <c r="H23" s="207"/>
      <c r="I23" s="348"/>
      <c r="J23" s="344"/>
      <c r="K23" s="207"/>
      <c r="L23" s="348"/>
      <c r="M23" s="350"/>
      <c r="N23" s="207"/>
      <c r="O23" s="348"/>
      <c r="P23" s="342"/>
      <c r="Q23" s="344"/>
      <c r="R23" s="156"/>
      <c r="S23" s="3"/>
      <c r="T23" s="3"/>
    </row>
    <row r="24" spans="1:20" s="18" customFormat="1" ht="13.5" customHeight="1" thickBot="1" x14ac:dyDescent="0.2">
      <c r="A24" s="479"/>
      <c r="B24" s="72"/>
      <c r="C24" s="355" t="s">
        <v>38</v>
      </c>
      <c r="D24" s="356">
        <v>2050</v>
      </c>
      <c r="E24" s="178"/>
      <c r="F24" s="360"/>
      <c r="G24" s="356"/>
      <c r="H24" s="361"/>
      <c r="I24" s="360"/>
      <c r="J24" s="356"/>
      <c r="K24" s="361"/>
      <c r="L24" s="360"/>
      <c r="M24" s="362"/>
      <c r="N24" s="361"/>
      <c r="O24" s="360"/>
      <c r="P24" s="363"/>
      <c r="Q24" s="356"/>
      <c r="R24" s="364"/>
      <c r="S24" s="3"/>
      <c r="T24" s="3"/>
    </row>
    <row r="25" spans="1:20" s="18" customFormat="1" ht="13.5" customHeight="1" thickBot="1" x14ac:dyDescent="0.2">
      <c r="A25" s="479"/>
      <c r="B25" s="354"/>
      <c r="C25" s="357" t="s">
        <v>39</v>
      </c>
      <c r="D25" s="358">
        <f>SUM(D12:D24)</f>
        <v>41750</v>
      </c>
      <c r="E25" s="359">
        <f>SUM(E12:E24)</f>
        <v>0</v>
      </c>
      <c r="F25" s="365" t="s">
        <v>39</v>
      </c>
      <c r="G25" s="358">
        <f>SUM(G12:G24)</f>
        <v>14650</v>
      </c>
      <c r="H25" s="359">
        <f>SUM(H12:H24)</f>
        <v>0</v>
      </c>
      <c r="I25" s="365" t="s">
        <v>39</v>
      </c>
      <c r="J25" s="358">
        <f>SUM(J12:J24)</f>
        <v>6200</v>
      </c>
      <c r="K25" s="359">
        <f>SUM(K12:K24)</f>
        <v>0</v>
      </c>
      <c r="L25" s="365" t="s">
        <v>39</v>
      </c>
      <c r="M25" s="358">
        <f>SUM(M12:M24)</f>
        <v>12250</v>
      </c>
      <c r="N25" s="359">
        <f>SUM(N12:N24)</f>
        <v>0</v>
      </c>
      <c r="O25" s="365"/>
      <c r="P25" s="366" t="s">
        <v>39</v>
      </c>
      <c r="Q25" s="358">
        <f>SUM(Q12:Q24)</f>
        <v>3700</v>
      </c>
      <c r="R25" s="359">
        <f>SUM(R12:R24)</f>
        <v>0</v>
      </c>
      <c r="S25" s="3"/>
      <c r="T25" s="3"/>
    </row>
    <row r="26" spans="1:20" s="18" customFormat="1" ht="13.5" customHeight="1" x14ac:dyDescent="0.15">
      <c r="A26" s="480"/>
      <c r="B26" s="71"/>
      <c r="C26" s="56"/>
      <c r="D26" s="8"/>
      <c r="E26" s="8"/>
      <c r="F26" s="56"/>
      <c r="G26" s="8"/>
      <c r="H26" s="8"/>
      <c r="I26" s="56"/>
      <c r="J26" s="8"/>
      <c r="K26" s="8"/>
      <c r="L26" s="56"/>
      <c r="M26" s="8"/>
      <c r="N26" s="8"/>
      <c r="O26" s="74"/>
      <c r="P26" s="58" t="s">
        <v>40</v>
      </c>
      <c r="Q26" s="59"/>
      <c r="R26" s="158">
        <f>SUM(E25+H25+K25+N25+R25)</f>
        <v>0</v>
      </c>
      <c r="S26" s="3"/>
      <c r="T26" s="3"/>
    </row>
    <row r="27" spans="1:20" s="18" customFormat="1" ht="11.25" customHeight="1" thickBot="1" x14ac:dyDescent="0.2">
      <c r="A27" s="367"/>
      <c r="B27" s="368"/>
      <c r="C27" s="75"/>
      <c r="D27" s="3"/>
      <c r="E27" s="3"/>
      <c r="F27" s="75"/>
      <c r="G27" s="3"/>
      <c r="H27" s="3"/>
      <c r="I27" s="75"/>
      <c r="J27" s="3"/>
      <c r="K27" s="3"/>
      <c r="L27" s="75"/>
      <c r="M27" s="3"/>
      <c r="N27" s="3"/>
      <c r="O27" s="212"/>
      <c r="P27" s="190"/>
      <c r="Q27" s="191"/>
      <c r="R27" s="213"/>
      <c r="S27" s="3"/>
      <c r="T27" s="3"/>
    </row>
    <row r="28" spans="1:20" s="18" customFormat="1" ht="13.5" customHeight="1" x14ac:dyDescent="0.15">
      <c r="A28" s="476" t="s">
        <v>12</v>
      </c>
      <c r="B28" s="476"/>
      <c r="C28" s="340" t="s">
        <v>18</v>
      </c>
      <c r="D28" s="343" t="s">
        <v>228</v>
      </c>
      <c r="E28" s="46" t="s">
        <v>19</v>
      </c>
      <c r="F28" s="345" t="s">
        <v>18</v>
      </c>
      <c r="G28" s="343" t="s">
        <v>228</v>
      </c>
      <c r="H28" s="46" t="s">
        <v>19</v>
      </c>
      <c r="I28" s="345" t="s">
        <v>18</v>
      </c>
      <c r="J28" s="343" t="s">
        <v>228</v>
      </c>
      <c r="K28" s="46" t="s">
        <v>19</v>
      </c>
      <c r="L28" s="345" t="s">
        <v>18</v>
      </c>
      <c r="M28" s="343" t="s">
        <v>228</v>
      </c>
      <c r="N28" s="46" t="s">
        <v>19</v>
      </c>
      <c r="O28" s="345" t="s">
        <v>294</v>
      </c>
      <c r="P28" s="340" t="s">
        <v>18</v>
      </c>
      <c r="Q28" s="343" t="s">
        <v>228</v>
      </c>
      <c r="R28" s="46" t="s">
        <v>19</v>
      </c>
      <c r="S28" s="3"/>
      <c r="T28" s="3"/>
    </row>
    <row r="29" spans="1:20" s="18" customFormat="1" ht="13.5" customHeight="1" x14ac:dyDescent="0.15">
      <c r="A29" s="481" t="s">
        <v>41</v>
      </c>
      <c r="B29" s="72"/>
      <c r="C29" s="341" t="s">
        <v>42</v>
      </c>
      <c r="D29" s="344">
        <v>3100</v>
      </c>
      <c r="E29" s="155"/>
      <c r="F29" s="352" t="s">
        <v>181</v>
      </c>
      <c r="G29" s="344">
        <v>1600</v>
      </c>
      <c r="H29" s="155"/>
      <c r="I29" s="62" t="s">
        <v>42</v>
      </c>
      <c r="J29" s="344">
        <v>1000</v>
      </c>
      <c r="K29" s="155"/>
      <c r="L29" s="62" t="s">
        <v>42</v>
      </c>
      <c r="M29" s="344">
        <v>1250</v>
      </c>
      <c r="N29" s="155"/>
      <c r="O29" s="62" t="s">
        <v>26</v>
      </c>
      <c r="P29" s="341" t="s">
        <v>43</v>
      </c>
      <c r="Q29" s="344">
        <v>200</v>
      </c>
      <c r="R29" s="155"/>
      <c r="S29" s="3"/>
      <c r="T29" s="3"/>
    </row>
    <row r="30" spans="1:20" s="18" customFormat="1" ht="13.5" customHeight="1" thickBot="1" x14ac:dyDescent="0.2">
      <c r="A30" s="482"/>
      <c r="B30" s="72"/>
      <c r="C30" s="355" t="s">
        <v>44</v>
      </c>
      <c r="D30" s="356">
        <v>2350</v>
      </c>
      <c r="E30" s="155"/>
      <c r="F30" s="180"/>
      <c r="G30" s="356"/>
      <c r="H30" s="155"/>
      <c r="I30" s="180"/>
      <c r="J30" s="356"/>
      <c r="K30" s="155"/>
      <c r="L30" s="180"/>
      <c r="M30" s="356"/>
      <c r="N30" s="155"/>
      <c r="O30" s="180"/>
      <c r="P30" s="355"/>
      <c r="Q30" s="356"/>
      <c r="R30" s="155"/>
      <c r="S30" s="76"/>
      <c r="T30" s="76"/>
    </row>
    <row r="31" spans="1:20" s="18" customFormat="1" ht="13.5" customHeight="1" thickBot="1" x14ac:dyDescent="0.2">
      <c r="A31" s="482"/>
      <c r="B31" s="354"/>
      <c r="C31" s="357" t="s">
        <v>39</v>
      </c>
      <c r="D31" s="358">
        <f>SUM(D29:D30)</f>
        <v>5450</v>
      </c>
      <c r="E31" s="359">
        <f>SUM(E29:E30)</f>
        <v>0</v>
      </c>
      <c r="F31" s="365" t="s">
        <v>39</v>
      </c>
      <c r="G31" s="358">
        <f>SUM(G29:G30)</f>
        <v>1600</v>
      </c>
      <c r="H31" s="359">
        <f>SUM(H29:H30)</f>
        <v>0</v>
      </c>
      <c r="I31" s="365" t="s">
        <v>39</v>
      </c>
      <c r="J31" s="358">
        <f>SUM(J29:J30)</f>
        <v>1000</v>
      </c>
      <c r="K31" s="359">
        <f>SUM(K29:K30)</f>
        <v>0</v>
      </c>
      <c r="L31" s="365" t="s">
        <v>39</v>
      </c>
      <c r="M31" s="358">
        <f>SUM(M29:M30)</f>
        <v>1250</v>
      </c>
      <c r="N31" s="359">
        <f>SUM(N29:N30)</f>
        <v>0</v>
      </c>
      <c r="O31" s="365"/>
      <c r="P31" s="366" t="s">
        <v>39</v>
      </c>
      <c r="Q31" s="358">
        <f>SUM(Q29:Q30)</f>
        <v>200</v>
      </c>
      <c r="R31" s="359">
        <f>SUM(R29:R30)</f>
        <v>0</v>
      </c>
      <c r="S31" s="76"/>
      <c r="T31" s="76"/>
    </row>
    <row r="32" spans="1:20" s="18" customFormat="1" ht="13.5" customHeight="1" x14ac:dyDescent="0.15">
      <c r="A32" s="482"/>
      <c r="B32" s="72"/>
      <c r="C32" s="370"/>
      <c r="D32" s="371"/>
      <c r="E32" s="371"/>
      <c r="F32" s="372"/>
      <c r="G32" s="371"/>
      <c r="H32" s="371"/>
      <c r="I32" s="372"/>
      <c r="J32" s="371"/>
      <c r="K32" s="371"/>
      <c r="L32" s="372"/>
      <c r="M32" s="371"/>
      <c r="N32" s="371"/>
      <c r="O32" s="373"/>
      <c r="P32" s="58" t="s">
        <v>40</v>
      </c>
      <c r="Q32" s="369"/>
      <c r="R32" s="158">
        <f>SUM(E31+H31+K31+N31+R31)</f>
        <v>0</v>
      </c>
      <c r="S32" s="76"/>
      <c r="T32" s="76"/>
    </row>
    <row r="33" spans="2:20" s="18" customFormat="1" x14ac:dyDescent="0.15">
      <c r="B33" s="87" t="s">
        <v>150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78"/>
      <c r="S33" s="78"/>
      <c r="T33" s="78"/>
    </row>
    <row r="34" spans="2:20" s="18" customFormat="1" x14ac:dyDescent="0.15">
      <c r="B34" s="88" t="s">
        <v>233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78"/>
      <c r="T34" s="78"/>
    </row>
    <row r="35" spans="2:20" s="18" customFormat="1" x14ac:dyDescent="0.15">
      <c r="B35" s="87" t="s">
        <v>234</v>
      </c>
    </row>
    <row r="36" spans="2:20" s="18" customFormat="1" x14ac:dyDescent="0.15">
      <c r="B36" s="87" t="s">
        <v>309</v>
      </c>
    </row>
    <row r="37" spans="2:20" s="18" customFormat="1" x14ac:dyDescent="0.15"/>
    <row r="38" spans="2:20" s="18" customFormat="1" x14ac:dyDescent="0.15"/>
    <row r="39" spans="2:20" s="18" customFormat="1" x14ac:dyDescent="0.15"/>
    <row r="40" spans="2:20" s="18" customFormat="1" x14ac:dyDescent="0.15"/>
    <row r="41" spans="2:20" s="18" customFormat="1" x14ac:dyDescent="0.15"/>
    <row r="42" spans="2:20" s="18" customFormat="1" x14ac:dyDescent="0.15"/>
    <row r="43" spans="2:20" s="18" customFormat="1" x14ac:dyDescent="0.15"/>
  </sheetData>
  <mergeCells count="28">
    <mergeCell ref="A29:A32"/>
    <mergeCell ref="A1:E1"/>
    <mergeCell ref="B2:E2"/>
    <mergeCell ref="A6:D6"/>
    <mergeCell ref="A5:D5"/>
    <mergeCell ref="A7:B7"/>
    <mergeCell ref="A8:B8"/>
    <mergeCell ref="H7:I7"/>
    <mergeCell ref="L7:M7"/>
    <mergeCell ref="A28:B28"/>
    <mergeCell ref="A10:B11"/>
    <mergeCell ref="A12:A26"/>
    <mergeCell ref="G1:L2"/>
    <mergeCell ref="E6:G6"/>
    <mergeCell ref="H6:I6"/>
    <mergeCell ref="L6:M6"/>
    <mergeCell ref="O8:R8"/>
    <mergeCell ref="N6:R7"/>
    <mergeCell ref="J8:K8"/>
    <mergeCell ref="E5:G5"/>
    <mergeCell ref="C8:G8"/>
    <mergeCell ref="H8:I8"/>
    <mergeCell ref="C7:G7"/>
    <mergeCell ref="L8:M8"/>
    <mergeCell ref="N5:R5"/>
    <mergeCell ref="L5:M5"/>
    <mergeCell ref="J7:K7"/>
    <mergeCell ref="H5:I5"/>
  </mergeCells>
  <phoneticPr fontId="2"/>
  <conditionalFormatting sqref="R12:R19 R29:R31 N29:N31 E29:E31 H29:H31 K29:K31 H13 K12:K17 N12:N16 E12:E24">
    <cfRule type="expression" dxfId="29" priority="5" stopIfTrue="1">
      <formula>D12&lt;E12</formula>
    </cfRule>
  </conditionalFormatting>
  <conditionalFormatting sqref="H14:H15">
    <cfRule type="expression" dxfId="28" priority="4" stopIfTrue="1">
      <formula>G14&lt;H14</formula>
    </cfRule>
  </conditionalFormatting>
  <conditionalFormatting sqref="H12">
    <cfRule type="expression" dxfId="27" priority="3" stopIfTrue="1">
      <formula>G12&lt;H12</formula>
    </cfRule>
  </conditionalFormatting>
  <conditionalFormatting sqref="K18">
    <cfRule type="expression" dxfId="26" priority="2" stopIfTrue="1">
      <formula>J18&lt;K18</formula>
    </cfRule>
  </conditionalFormatting>
  <conditionalFormatting sqref="K19:K20">
    <cfRule type="expression" dxfId="25" priority="1" stopIfTrue="1">
      <formula>J19&lt;K19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S52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509" t="s">
        <v>45</v>
      </c>
      <c r="B1" s="510"/>
      <c r="C1" s="510"/>
      <c r="D1" s="510"/>
      <c r="E1" s="510"/>
      <c r="F1" s="510"/>
      <c r="G1" s="511"/>
      <c r="H1" s="503" t="s">
        <v>225</v>
      </c>
      <c r="I1" s="504"/>
      <c r="J1" s="504"/>
      <c r="K1" s="504"/>
      <c r="L1" s="505"/>
      <c r="N1" s="151" t="s">
        <v>177</v>
      </c>
      <c r="O1" s="152"/>
      <c r="P1" s="152"/>
      <c r="Q1" s="152"/>
      <c r="R1" s="152"/>
    </row>
    <row r="2" spans="1:18" ht="18.75" customHeight="1" thickBot="1" x14ac:dyDescent="0.25">
      <c r="A2" s="22"/>
      <c r="B2" s="484" t="str">
        <f>山形市・上山市!B2</f>
        <v>2022年12月1日現在</v>
      </c>
      <c r="C2" s="484"/>
      <c r="D2" s="484"/>
      <c r="E2" s="484"/>
      <c r="F2" s="22"/>
      <c r="G2" s="23"/>
      <c r="H2" s="506"/>
      <c r="I2" s="507"/>
      <c r="J2" s="507"/>
      <c r="K2" s="507"/>
      <c r="L2" s="508"/>
      <c r="N2" s="29" t="s">
        <v>178</v>
      </c>
      <c r="O2" s="29"/>
      <c r="P2" s="29"/>
      <c r="Q2" s="29"/>
      <c r="R2" s="29"/>
    </row>
    <row r="3" spans="1:18" ht="13.5" customHeight="1" x14ac:dyDescent="0.2">
      <c r="A3" s="5"/>
      <c r="B3" s="5"/>
      <c r="C3" s="5"/>
      <c r="D3" s="5"/>
      <c r="H3" s="6"/>
      <c r="I3" s="6"/>
      <c r="J3" s="6"/>
      <c r="K3" s="6"/>
      <c r="L3" s="6"/>
      <c r="N3" s="153" t="s">
        <v>179</v>
      </c>
      <c r="O3" s="153"/>
      <c r="P3" s="153"/>
      <c r="Q3" s="153"/>
      <c r="R3" s="153"/>
    </row>
    <row r="4" spans="1:18" ht="13.5" customHeight="1" thickBot="1" x14ac:dyDescent="0.2">
      <c r="E4" s="19"/>
      <c r="N4" s="154" t="s">
        <v>180</v>
      </c>
      <c r="O4" s="154"/>
      <c r="P4" s="154"/>
      <c r="Q4" s="154"/>
      <c r="R4" s="154"/>
    </row>
    <row r="5" spans="1:18" ht="20.100000000000001" customHeight="1" x14ac:dyDescent="0.15">
      <c r="A5" s="436" t="s">
        <v>147</v>
      </c>
      <c r="B5" s="442"/>
      <c r="C5" s="442"/>
      <c r="D5" s="437"/>
      <c r="E5" s="436" t="s">
        <v>1</v>
      </c>
      <c r="F5" s="442"/>
      <c r="G5" s="437"/>
      <c r="H5" s="436" t="s">
        <v>2</v>
      </c>
      <c r="I5" s="437"/>
      <c r="J5" s="9" t="s">
        <v>3</v>
      </c>
      <c r="K5" s="9" t="s">
        <v>4</v>
      </c>
      <c r="L5" s="436" t="s">
        <v>5</v>
      </c>
      <c r="M5" s="475"/>
      <c r="N5" s="472" t="s">
        <v>6</v>
      </c>
      <c r="O5" s="473"/>
      <c r="P5" s="473"/>
      <c r="Q5" s="473"/>
      <c r="R5" s="474"/>
    </row>
    <row r="6" spans="1:18" ht="23.1" customHeight="1" x14ac:dyDescent="0.15">
      <c r="A6" s="436">
        <f>山形市・上山市!A6</f>
        <v>0</v>
      </c>
      <c r="B6" s="442"/>
      <c r="C6" s="442"/>
      <c r="D6" s="437"/>
      <c r="E6" s="436">
        <f>山形市・上山市!E6</f>
        <v>0</v>
      </c>
      <c r="F6" s="442"/>
      <c r="G6" s="437"/>
      <c r="H6" s="512">
        <f>山形市・上山市!H6</f>
        <v>0</v>
      </c>
      <c r="I6" s="514"/>
      <c r="J6" s="263">
        <f>山形市・上山市!J6</f>
        <v>0</v>
      </c>
      <c r="K6" s="11"/>
      <c r="L6" s="45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58"/>
      <c r="N6" s="461">
        <f>山形市・上山市!N6</f>
        <v>0</v>
      </c>
      <c r="O6" s="462"/>
      <c r="P6" s="462"/>
      <c r="Q6" s="462"/>
      <c r="R6" s="463"/>
    </row>
    <row r="7" spans="1:18" ht="20.100000000000001" customHeight="1" x14ac:dyDescent="0.15">
      <c r="A7" s="436" t="s">
        <v>7</v>
      </c>
      <c r="B7" s="437"/>
      <c r="C7" s="512">
        <f>山形市・上山市!C7</f>
        <v>0</v>
      </c>
      <c r="D7" s="513"/>
      <c r="E7" s="513"/>
      <c r="F7" s="513"/>
      <c r="G7" s="514"/>
      <c r="H7" s="436" t="s">
        <v>8</v>
      </c>
      <c r="I7" s="437"/>
      <c r="J7" s="436" t="s">
        <v>9</v>
      </c>
      <c r="K7" s="437"/>
      <c r="L7" s="436" t="s">
        <v>175</v>
      </c>
      <c r="M7" s="471"/>
      <c r="N7" s="464"/>
      <c r="O7" s="465"/>
      <c r="P7" s="465"/>
      <c r="Q7" s="465"/>
      <c r="R7" s="466"/>
    </row>
    <row r="8" spans="1:18" ht="20.100000000000001" customHeight="1" thickBot="1" x14ac:dyDescent="0.2">
      <c r="A8" s="436" t="s">
        <v>10</v>
      </c>
      <c r="B8" s="437"/>
      <c r="C8" s="512">
        <f>山形市・上山市!C8</f>
        <v>0</v>
      </c>
      <c r="D8" s="513"/>
      <c r="E8" s="513"/>
      <c r="F8" s="513"/>
      <c r="G8" s="514"/>
      <c r="H8" s="512">
        <f>山形市・上山市!H8</f>
        <v>0</v>
      </c>
      <c r="I8" s="514"/>
      <c r="J8" s="467">
        <f>山形市・上山市!J8</f>
        <v>0</v>
      </c>
      <c r="K8" s="468"/>
      <c r="L8" s="470">
        <f>R16+R22+R28+R36</f>
        <v>0</v>
      </c>
      <c r="M8" s="471"/>
      <c r="N8" s="10" t="s">
        <v>176</v>
      </c>
      <c r="O8" s="459"/>
      <c r="P8" s="459"/>
      <c r="Q8" s="459"/>
      <c r="R8" s="460"/>
    </row>
    <row r="9" spans="1:18" ht="11.25" customHeight="1" x14ac:dyDescent="0.15"/>
    <row r="10" spans="1:18" s="18" customFormat="1" ht="14.25" thickBot="1" x14ac:dyDescent="0.2">
      <c r="A10" s="491" t="s">
        <v>12</v>
      </c>
      <c r="B10" s="492"/>
      <c r="C10" s="37" t="s">
        <v>13</v>
      </c>
      <c r="D10" s="38"/>
      <c r="E10" s="39"/>
      <c r="F10" s="40" t="s">
        <v>14</v>
      </c>
      <c r="G10" s="38"/>
      <c r="H10" s="39"/>
      <c r="I10" s="40" t="s">
        <v>15</v>
      </c>
      <c r="J10" s="38"/>
      <c r="K10" s="39"/>
      <c r="L10" s="40" t="s">
        <v>16</v>
      </c>
      <c r="M10" s="38"/>
      <c r="N10" s="39"/>
      <c r="O10" s="41" t="s">
        <v>17</v>
      </c>
      <c r="P10" s="42"/>
      <c r="Q10" s="42"/>
      <c r="R10" s="43"/>
    </row>
    <row r="11" spans="1:18" s="18" customFormat="1" x14ac:dyDescent="0.15">
      <c r="A11" s="493"/>
      <c r="B11" s="494"/>
      <c r="C11" s="44" t="s">
        <v>18</v>
      </c>
      <c r="D11" s="45" t="s">
        <v>229</v>
      </c>
      <c r="E11" s="46" t="s">
        <v>19</v>
      </c>
      <c r="F11" s="44" t="s">
        <v>18</v>
      </c>
      <c r="G11" s="45" t="s">
        <v>229</v>
      </c>
      <c r="H11" s="46" t="s">
        <v>19</v>
      </c>
      <c r="I11" s="44" t="s">
        <v>18</v>
      </c>
      <c r="J11" s="45" t="s">
        <v>229</v>
      </c>
      <c r="K11" s="46" t="s">
        <v>19</v>
      </c>
      <c r="L11" s="44" t="s">
        <v>18</v>
      </c>
      <c r="M11" s="45" t="s">
        <v>229</v>
      </c>
      <c r="N11" s="46" t="s">
        <v>19</v>
      </c>
      <c r="O11" s="44" t="s">
        <v>292</v>
      </c>
      <c r="P11" s="47" t="s">
        <v>18</v>
      </c>
      <c r="Q11" s="45" t="s">
        <v>229</v>
      </c>
      <c r="R11" s="46" t="s">
        <v>19</v>
      </c>
    </row>
    <row r="12" spans="1:18" s="18" customFormat="1" x14ac:dyDescent="0.15">
      <c r="A12" s="495" t="s">
        <v>46</v>
      </c>
      <c r="B12" s="79"/>
      <c r="C12" s="274" t="s">
        <v>310</v>
      </c>
      <c r="D12" s="4">
        <v>3700</v>
      </c>
      <c r="E12" s="155"/>
      <c r="F12" s="278" t="s">
        <v>158</v>
      </c>
      <c r="G12" s="4">
        <v>2300</v>
      </c>
      <c r="H12" s="155"/>
      <c r="I12" s="278" t="s">
        <v>47</v>
      </c>
      <c r="J12" s="4">
        <v>850</v>
      </c>
      <c r="K12" s="155"/>
      <c r="L12" s="278" t="s">
        <v>322</v>
      </c>
      <c r="M12" s="4">
        <v>2600</v>
      </c>
      <c r="N12" s="155"/>
      <c r="O12" s="49" t="s">
        <v>26</v>
      </c>
      <c r="P12" s="274" t="s">
        <v>323</v>
      </c>
      <c r="Q12" s="4">
        <v>200</v>
      </c>
      <c r="R12" s="155"/>
    </row>
    <row r="13" spans="1:18" s="18" customFormat="1" x14ac:dyDescent="0.15">
      <c r="A13" s="496"/>
      <c r="B13" s="80"/>
      <c r="C13" s="274" t="s">
        <v>237</v>
      </c>
      <c r="D13" s="4">
        <v>5300</v>
      </c>
      <c r="E13" s="155"/>
      <c r="F13" s="278"/>
      <c r="G13" s="4"/>
      <c r="H13" s="159"/>
      <c r="I13" s="278" t="s">
        <v>296</v>
      </c>
      <c r="J13" s="4">
        <v>50</v>
      </c>
      <c r="K13" s="159"/>
      <c r="L13" s="278"/>
      <c r="M13" s="4"/>
      <c r="N13" s="155"/>
      <c r="O13" s="51" t="s">
        <v>26</v>
      </c>
      <c r="P13" s="277" t="s">
        <v>48</v>
      </c>
      <c r="Q13" s="15">
        <v>250</v>
      </c>
      <c r="R13" s="155"/>
    </row>
    <row r="14" spans="1:18" s="18" customFormat="1" ht="14.25" thickBot="1" x14ac:dyDescent="0.2">
      <c r="A14" s="496"/>
      <c r="B14" s="81"/>
      <c r="C14" s="277" t="s">
        <v>49</v>
      </c>
      <c r="D14" s="15">
        <v>750</v>
      </c>
      <c r="E14" s="178"/>
      <c r="F14" s="280"/>
      <c r="G14" s="15"/>
      <c r="H14" s="176"/>
      <c r="I14" s="280" t="s">
        <v>318</v>
      </c>
      <c r="J14" s="15">
        <v>50</v>
      </c>
      <c r="K14" s="176"/>
      <c r="L14" s="280"/>
      <c r="M14" s="15"/>
      <c r="N14" s="176"/>
      <c r="O14" s="51"/>
      <c r="P14" s="277"/>
      <c r="Q14" s="15"/>
      <c r="R14" s="178"/>
    </row>
    <row r="15" spans="1:18" s="18" customFormat="1" ht="14.25" thickBot="1" x14ac:dyDescent="0.2">
      <c r="A15" s="496"/>
      <c r="B15" s="374"/>
      <c r="C15" s="276" t="s">
        <v>39</v>
      </c>
      <c r="D15" s="17">
        <f>SUM(D12:D14)</f>
        <v>9750</v>
      </c>
      <c r="E15" s="359">
        <f>SUM(E12:E14)</f>
        <v>0</v>
      </c>
      <c r="F15" s="279" t="s">
        <v>39</v>
      </c>
      <c r="G15" s="17">
        <f>SUM(G12:G14)</f>
        <v>2300</v>
      </c>
      <c r="H15" s="359">
        <f>SUM(H12:H14)</f>
        <v>0</v>
      </c>
      <c r="I15" s="279" t="s">
        <v>39</v>
      </c>
      <c r="J15" s="17">
        <f>SUM(J12:J14)</f>
        <v>950</v>
      </c>
      <c r="K15" s="359">
        <f>SUM(K12:K14)</f>
        <v>0</v>
      </c>
      <c r="L15" s="279" t="s">
        <v>39</v>
      </c>
      <c r="M15" s="17">
        <f>SUM(M12:M14)</f>
        <v>2600</v>
      </c>
      <c r="N15" s="359">
        <f>SUM(N12:N14)</f>
        <v>0</v>
      </c>
      <c r="O15" s="54"/>
      <c r="P15" s="275" t="s">
        <v>39</v>
      </c>
      <c r="Q15" s="17">
        <f>SUM(Q12:Q14)</f>
        <v>450</v>
      </c>
      <c r="R15" s="359">
        <f>SUM(R12:R14)</f>
        <v>0</v>
      </c>
    </row>
    <row r="16" spans="1:18" s="18" customFormat="1" x14ac:dyDescent="0.15">
      <c r="A16" s="497"/>
      <c r="B16" s="77"/>
      <c r="C16" s="56"/>
      <c r="D16" s="8"/>
      <c r="E16" s="8"/>
      <c r="F16" s="56"/>
      <c r="G16" s="8"/>
      <c r="H16" s="8"/>
      <c r="I16" s="56"/>
      <c r="J16" s="8"/>
      <c r="K16" s="8"/>
      <c r="L16" s="56"/>
      <c r="M16" s="8"/>
      <c r="N16" s="8"/>
      <c r="O16" s="74"/>
      <c r="P16" s="58" t="s">
        <v>40</v>
      </c>
      <c r="Q16" s="59"/>
      <c r="R16" s="160">
        <f>SUM(E15+H15+K15+N15+R15)</f>
        <v>0</v>
      </c>
    </row>
    <row r="17" spans="1:19" s="18" customFormat="1" ht="11.25" customHeight="1" thickBot="1" x14ac:dyDescent="0.2">
      <c r="A17" s="82"/>
      <c r="B17" s="83"/>
      <c r="C17" s="56"/>
      <c r="D17" s="8"/>
      <c r="E17" s="3"/>
      <c r="F17" s="8"/>
      <c r="G17" s="8"/>
      <c r="H17" s="3"/>
      <c r="I17" s="8"/>
      <c r="J17" s="8"/>
      <c r="K17" s="3"/>
      <c r="L17" s="8"/>
      <c r="M17" s="56"/>
      <c r="N17" s="3"/>
      <c r="O17" s="56"/>
      <c r="P17" s="56"/>
      <c r="Q17" s="8"/>
      <c r="R17" s="3"/>
    </row>
    <row r="18" spans="1:19" s="18" customFormat="1" x14ac:dyDescent="0.15">
      <c r="A18" s="501" t="s">
        <v>12</v>
      </c>
      <c r="B18" s="502"/>
      <c r="C18" s="68" t="s">
        <v>18</v>
      </c>
      <c r="D18" s="45" t="s">
        <v>229</v>
      </c>
      <c r="E18" s="46" t="s">
        <v>19</v>
      </c>
      <c r="F18" s="67" t="s">
        <v>18</v>
      </c>
      <c r="G18" s="45" t="s">
        <v>229</v>
      </c>
      <c r="H18" s="46" t="s">
        <v>19</v>
      </c>
      <c r="I18" s="67" t="s">
        <v>18</v>
      </c>
      <c r="J18" s="45" t="s">
        <v>229</v>
      </c>
      <c r="K18" s="46" t="s">
        <v>19</v>
      </c>
      <c r="L18" s="67" t="s">
        <v>18</v>
      </c>
      <c r="M18" s="45" t="s">
        <v>229</v>
      </c>
      <c r="N18" s="46" t="s">
        <v>19</v>
      </c>
      <c r="O18" s="67" t="s">
        <v>20</v>
      </c>
      <c r="P18" s="68" t="s">
        <v>18</v>
      </c>
      <c r="Q18" s="45" t="s">
        <v>229</v>
      </c>
      <c r="R18" s="46" t="s">
        <v>19</v>
      </c>
    </row>
    <row r="19" spans="1:19" s="18" customFormat="1" x14ac:dyDescent="0.15">
      <c r="A19" s="498" t="s">
        <v>50</v>
      </c>
      <c r="B19" s="48"/>
      <c r="C19" s="274" t="s">
        <v>51</v>
      </c>
      <c r="D19" s="4">
        <v>6650</v>
      </c>
      <c r="E19" s="155"/>
      <c r="F19" s="278" t="s">
        <v>51</v>
      </c>
      <c r="G19" s="4">
        <v>1000</v>
      </c>
      <c r="H19" s="155"/>
      <c r="I19" s="278" t="s">
        <v>51</v>
      </c>
      <c r="J19" s="4">
        <v>250</v>
      </c>
      <c r="K19" s="155"/>
      <c r="L19" s="278" t="s">
        <v>51</v>
      </c>
      <c r="M19" s="4">
        <v>2700</v>
      </c>
      <c r="N19" s="155"/>
      <c r="O19" s="50" t="s">
        <v>26</v>
      </c>
      <c r="P19" s="282" t="s">
        <v>274</v>
      </c>
      <c r="Q19" s="4">
        <v>300</v>
      </c>
      <c r="R19" s="155"/>
    </row>
    <row r="20" spans="1:19" s="18" customFormat="1" ht="14.25" thickBot="1" x14ac:dyDescent="0.2">
      <c r="A20" s="499"/>
      <c r="B20" s="84"/>
      <c r="C20" s="277" t="s">
        <v>52</v>
      </c>
      <c r="D20" s="15">
        <v>1850</v>
      </c>
      <c r="E20" s="178"/>
      <c r="F20" s="280"/>
      <c r="G20" s="15"/>
      <c r="H20" s="176"/>
      <c r="I20" s="280"/>
      <c r="J20" s="15"/>
      <c r="K20" s="176"/>
      <c r="L20" s="280"/>
      <c r="M20" s="15"/>
      <c r="N20" s="176"/>
      <c r="O20" s="51"/>
      <c r="P20" s="277"/>
      <c r="Q20" s="15"/>
      <c r="R20" s="176"/>
    </row>
    <row r="21" spans="1:19" s="18" customFormat="1" ht="14.25" thickBot="1" x14ac:dyDescent="0.2">
      <c r="A21" s="499"/>
      <c r="B21" s="375"/>
      <c r="C21" s="276" t="s">
        <v>39</v>
      </c>
      <c r="D21" s="17">
        <f>SUM(D19:D20)</f>
        <v>8500</v>
      </c>
      <c r="E21" s="359">
        <f>SUM(E19:E20)</f>
        <v>0</v>
      </c>
      <c r="F21" s="279" t="s">
        <v>39</v>
      </c>
      <c r="G21" s="17">
        <f>SUM(G19:G20)</f>
        <v>1000</v>
      </c>
      <c r="H21" s="359">
        <f>SUM(H19:H20)</f>
        <v>0</v>
      </c>
      <c r="I21" s="279" t="s">
        <v>39</v>
      </c>
      <c r="J21" s="376">
        <f>SUM(J19:J20)</f>
        <v>250</v>
      </c>
      <c r="K21" s="377">
        <f>SUM(K19:K20)</f>
        <v>0</v>
      </c>
      <c r="L21" s="279" t="s">
        <v>39</v>
      </c>
      <c r="M21" s="17">
        <f>SUM(M19:M20)</f>
        <v>2700</v>
      </c>
      <c r="N21" s="359">
        <f>SUM(N19:N20)</f>
        <v>0</v>
      </c>
      <c r="O21" s="54"/>
      <c r="P21" s="275" t="s">
        <v>39</v>
      </c>
      <c r="Q21" s="17">
        <f>SUM(Q17:Q20)</f>
        <v>300</v>
      </c>
      <c r="R21" s="359">
        <f>SUM(R19:R20)</f>
        <v>0</v>
      </c>
    </row>
    <row r="22" spans="1:19" s="18" customFormat="1" x14ac:dyDescent="0.15">
      <c r="A22" s="500"/>
      <c r="B22" s="55"/>
      <c r="C22" s="56"/>
      <c r="D22" s="8"/>
      <c r="E22" s="8"/>
      <c r="F22" s="56"/>
      <c r="G22" s="8"/>
      <c r="H22" s="8"/>
      <c r="I22" s="56"/>
      <c r="J22" s="8"/>
      <c r="K22" s="8"/>
      <c r="L22" s="56"/>
      <c r="M22" s="8"/>
      <c r="N22" s="8"/>
      <c r="O22" s="74"/>
      <c r="P22" s="58" t="s">
        <v>40</v>
      </c>
      <c r="Q22" s="59"/>
      <c r="R22" s="161">
        <f>SUM(E21+H21+K21+N21+R21)</f>
        <v>0</v>
      </c>
    </row>
    <row r="23" spans="1:19" s="18" customFormat="1" ht="11.25" customHeight="1" thickBot="1" x14ac:dyDescent="0.2">
      <c r="A23" s="85"/>
      <c r="B23" s="85"/>
      <c r="C23" s="50"/>
      <c r="D23" s="4"/>
      <c r="E23" s="15"/>
      <c r="F23" s="4"/>
      <c r="G23" s="4"/>
      <c r="H23" s="15"/>
      <c r="I23" s="4"/>
      <c r="J23" s="4"/>
      <c r="K23" s="15"/>
      <c r="L23" s="50"/>
      <c r="M23" s="4"/>
      <c r="N23" s="15"/>
      <c r="O23" s="4"/>
      <c r="P23" s="4"/>
      <c r="Q23" s="4"/>
      <c r="R23" s="15"/>
      <c r="S23" s="70"/>
    </row>
    <row r="24" spans="1:19" s="18" customFormat="1" x14ac:dyDescent="0.15">
      <c r="A24" s="501" t="s">
        <v>12</v>
      </c>
      <c r="B24" s="502"/>
      <c r="C24" s="68" t="s">
        <v>18</v>
      </c>
      <c r="D24" s="45" t="s">
        <v>229</v>
      </c>
      <c r="E24" s="46" t="s">
        <v>19</v>
      </c>
      <c r="F24" s="67" t="s">
        <v>18</v>
      </c>
      <c r="G24" s="45" t="s">
        <v>229</v>
      </c>
      <c r="H24" s="46" t="s">
        <v>19</v>
      </c>
      <c r="I24" s="67" t="s">
        <v>18</v>
      </c>
      <c r="J24" s="45" t="s">
        <v>229</v>
      </c>
      <c r="K24" s="46" t="s">
        <v>19</v>
      </c>
      <c r="L24" s="67" t="s">
        <v>18</v>
      </c>
      <c r="M24" s="45" t="s">
        <v>229</v>
      </c>
      <c r="N24" s="46" t="s">
        <v>19</v>
      </c>
      <c r="O24" s="67" t="s">
        <v>20</v>
      </c>
      <c r="P24" s="68" t="s">
        <v>18</v>
      </c>
      <c r="Q24" s="45" t="s">
        <v>229</v>
      </c>
      <c r="R24" s="46" t="s">
        <v>19</v>
      </c>
    </row>
    <row r="25" spans="1:19" s="18" customFormat="1" x14ac:dyDescent="0.15">
      <c r="A25" s="498" t="s">
        <v>53</v>
      </c>
      <c r="B25" s="283" t="s">
        <v>54</v>
      </c>
      <c r="C25" s="274" t="s">
        <v>55</v>
      </c>
      <c r="D25" s="4">
        <v>1900</v>
      </c>
      <c r="E25" s="155"/>
      <c r="F25" s="278" t="s">
        <v>55</v>
      </c>
      <c r="G25" s="4">
        <v>250</v>
      </c>
      <c r="H25" s="155"/>
      <c r="I25" s="278" t="s">
        <v>55</v>
      </c>
      <c r="J25" s="4">
        <v>200</v>
      </c>
      <c r="K25" s="155"/>
      <c r="L25" s="278" t="s">
        <v>55</v>
      </c>
      <c r="M25" s="4">
        <v>600</v>
      </c>
      <c r="N25" s="155"/>
      <c r="O25" s="267" t="s">
        <v>26</v>
      </c>
      <c r="P25" s="278" t="s">
        <v>320</v>
      </c>
      <c r="Q25" s="4">
        <v>100</v>
      </c>
      <c r="R25" s="155"/>
    </row>
    <row r="26" spans="1:19" s="18" customFormat="1" ht="14.25" thickBot="1" x14ac:dyDescent="0.2">
      <c r="A26" s="499"/>
      <c r="B26" s="269" t="s">
        <v>56</v>
      </c>
      <c r="C26" s="277" t="s">
        <v>57</v>
      </c>
      <c r="D26" s="15">
        <v>2600</v>
      </c>
      <c r="E26" s="178"/>
      <c r="F26" s="280" t="s">
        <v>57</v>
      </c>
      <c r="G26" s="15">
        <v>350</v>
      </c>
      <c r="H26" s="178"/>
      <c r="I26" s="280" t="s">
        <v>57</v>
      </c>
      <c r="J26" s="15">
        <v>200</v>
      </c>
      <c r="K26" s="178"/>
      <c r="L26" s="280" t="s">
        <v>57</v>
      </c>
      <c r="M26" s="15">
        <v>600</v>
      </c>
      <c r="N26" s="178"/>
      <c r="O26" s="378"/>
      <c r="P26" s="280" t="s">
        <v>339</v>
      </c>
      <c r="Q26" s="15">
        <v>50</v>
      </c>
      <c r="R26" s="178"/>
    </row>
    <row r="27" spans="1:19" s="18" customFormat="1" ht="14.25" thickBot="1" x14ac:dyDescent="0.2">
      <c r="A27" s="499"/>
      <c r="B27" s="379"/>
      <c r="C27" s="276" t="s">
        <v>39</v>
      </c>
      <c r="D27" s="17">
        <f>SUM(D25:D26)</f>
        <v>4500</v>
      </c>
      <c r="E27" s="359">
        <f>SUM(E25:E26)</f>
        <v>0</v>
      </c>
      <c r="F27" s="279" t="s">
        <v>39</v>
      </c>
      <c r="G27" s="17">
        <f>SUM(G25:G26)</f>
        <v>600</v>
      </c>
      <c r="H27" s="359">
        <f>SUM(H25:H26)</f>
        <v>0</v>
      </c>
      <c r="I27" s="279" t="s">
        <v>39</v>
      </c>
      <c r="J27" s="17">
        <f>SUM(J25:J26)</f>
        <v>400</v>
      </c>
      <c r="K27" s="359">
        <f>SUM(K25:K26)</f>
        <v>0</v>
      </c>
      <c r="L27" s="279" t="s">
        <v>39</v>
      </c>
      <c r="M27" s="17">
        <f>SUM(M25:M26)</f>
        <v>1200</v>
      </c>
      <c r="N27" s="359">
        <f>SUM(N25:N26)</f>
        <v>0</v>
      </c>
      <c r="O27" s="54"/>
      <c r="P27" s="275" t="s">
        <v>39</v>
      </c>
      <c r="Q27" s="376">
        <f>SUM(Q23:Q26)</f>
        <v>150</v>
      </c>
      <c r="R27" s="377">
        <f>SUM(R25:R26)</f>
        <v>0</v>
      </c>
    </row>
    <row r="28" spans="1:19" s="18" customFormat="1" x14ac:dyDescent="0.15">
      <c r="A28" s="500"/>
      <c r="B28" s="55"/>
      <c r="C28" s="56"/>
      <c r="D28" s="8"/>
      <c r="E28" s="8"/>
      <c r="F28" s="56"/>
      <c r="G28" s="8"/>
      <c r="H28" s="8"/>
      <c r="I28" s="56"/>
      <c r="J28" s="8"/>
      <c r="K28" s="8"/>
      <c r="L28" s="56"/>
      <c r="M28" s="8"/>
      <c r="N28" s="8"/>
      <c r="O28" s="74"/>
      <c r="P28" s="58" t="s">
        <v>40</v>
      </c>
      <c r="Q28" s="59"/>
      <c r="R28" s="161">
        <f>SUM(E27+H27+K27+N27+R27)</f>
        <v>0</v>
      </c>
    </row>
    <row r="29" spans="1:19" s="18" customFormat="1" ht="11.25" customHeight="1" thickBot="1" x14ac:dyDescent="0.2">
      <c r="A29" s="60"/>
      <c r="B29" s="60"/>
      <c r="C29" s="50"/>
      <c r="D29" s="4"/>
      <c r="E29" s="15"/>
      <c r="F29" s="50"/>
      <c r="G29" s="4"/>
      <c r="H29" s="15"/>
      <c r="I29" s="50"/>
      <c r="J29" s="4"/>
      <c r="K29" s="15"/>
      <c r="L29" s="50"/>
      <c r="M29" s="4"/>
      <c r="N29" s="15"/>
      <c r="O29" s="50"/>
      <c r="P29" s="4"/>
      <c r="Q29" s="4"/>
      <c r="R29" s="52"/>
    </row>
    <row r="30" spans="1:19" s="18" customFormat="1" x14ac:dyDescent="0.15">
      <c r="A30" s="501" t="s">
        <v>12</v>
      </c>
      <c r="B30" s="502"/>
      <c r="C30" s="68" t="s">
        <v>18</v>
      </c>
      <c r="D30" s="45" t="s">
        <v>229</v>
      </c>
      <c r="E30" s="46" t="s">
        <v>19</v>
      </c>
      <c r="F30" s="68" t="s">
        <v>18</v>
      </c>
      <c r="G30" s="45" t="s">
        <v>229</v>
      </c>
      <c r="H30" s="46" t="s">
        <v>19</v>
      </c>
      <c r="I30" s="68" t="s">
        <v>18</v>
      </c>
      <c r="J30" s="45" t="s">
        <v>229</v>
      </c>
      <c r="K30" s="46" t="s">
        <v>19</v>
      </c>
      <c r="L30" s="68" t="s">
        <v>18</v>
      </c>
      <c r="M30" s="45" t="s">
        <v>229</v>
      </c>
      <c r="N30" s="46" t="s">
        <v>19</v>
      </c>
      <c r="O30" s="67" t="s">
        <v>20</v>
      </c>
      <c r="P30" s="68" t="s">
        <v>18</v>
      </c>
      <c r="Q30" s="45" t="s">
        <v>229</v>
      </c>
      <c r="R30" s="46" t="s">
        <v>19</v>
      </c>
    </row>
    <row r="31" spans="1:19" s="18" customFormat="1" x14ac:dyDescent="0.15">
      <c r="A31" s="488" t="s">
        <v>58</v>
      </c>
      <c r="B31" s="284" t="s">
        <v>59</v>
      </c>
      <c r="C31" s="274" t="s">
        <v>60</v>
      </c>
      <c r="D31" s="4">
        <v>3300</v>
      </c>
      <c r="E31" s="155"/>
      <c r="F31" s="278" t="s">
        <v>60</v>
      </c>
      <c r="G31" s="4">
        <v>700</v>
      </c>
      <c r="H31" s="155"/>
      <c r="I31" s="278" t="s">
        <v>60</v>
      </c>
      <c r="J31" s="4">
        <v>200</v>
      </c>
      <c r="K31" s="155"/>
      <c r="L31" s="278" t="s">
        <v>60</v>
      </c>
      <c r="M31" s="4">
        <v>1050</v>
      </c>
      <c r="N31" s="155"/>
      <c r="O31" s="49" t="s">
        <v>26</v>
      </c>
      <c r="P31" s="274" t="s">
        <v>61</v>
      </c>
      <c r="Q31" s="4">
        <v>100</v>
      </c>
      <c r="R31" s="155"/>
    </row>
    <row r="32" spans="1:19" s="18" customFormat="1" x14ac:dyDescent="0.15">
      <c r="A32" s="489"/>
      <c r="B32" s="284" t="s">
        <v>62</v>
      </c>
      <c r="C32" s="274" t="s">
        <v>219</v>
      </c>
      <c r="D32" s="4">
        <v>2050</v>
      </c>
      <c r="E32" s="155"/>
      <c r="F32" s="278" t="s">
        <v>218</v>
      </c>
      <c r="G32" s="4">
        <v>200</v>
      </c>
      <c r="H32" s="155"/>
      <c r="I32" s="278"/>
      <c r="J32" s="4"/>
      <c r="K32" s="159"/>
      <c r="L32" s="278" t="s">
        <v>63</v>
      </c>
      <c r="M32" s="4">
        <v>950</v>
      </c>
      <c r="N32" s="155"/>
      <c r="O32" s="49"/>
      <c r="P32" s="274"/>
      <c r="Q32" s="4"/>
      <c r="R32" s="159"/>
    </row>
    <row r="33" spans="1:18" s="18" customFormat="1" x14ac:dyDescent="0.15">
      <c r="A33" s="489"/>
      <c r="B33" s="284" t="s">
        <v>64</v>
      </c>
      <c r="C33" s="274" t="s">
        <v>65</v>
      </c>
      <c r="D33" s="4">
        <v>1800</v>
      </c>
      <c r="E33" s="155"/>
      <c r="F33" s="278"/>
      <c r="G33" s="4"/>
      <c r="H33" s="159"/>
      <c r="I33" s="278"/>
      <c r="J33" s="4"/>
      <c r="K33" s="159"/>
      <c r="L33" s="278"/>
      <c r="M33" s="4"/>
      <c r="N33" s="155"/>
      <c r="O33" s="49"/>
      <c r="P33" s="274"/>
      <c r="Q33" s="4"/>
      <c r="R33" s="159"/>
    </row>
    <row r="34" spans="1:18" s="18" customFormat="1" ht="14.25" thickBot="1" x14ac:dyDescent="0.2">
      <c r="A34" s="489"/>
      <c r="B34" s="380" t="s">
        <v>66</v>
      </c>
      <c r="C34" s="277" t="s">
        <v>67</v>
      </c>
      <c r="D34" s="15">
        <v>1750</v>
      </c>
      <c r="E34" s="178"/>
      <c r="F34" s="280"/>
      <c r="G34" s="15"/>
      <c r="H34" s="176"/>
      <c r="I34" s="280"/>
      <c r="J34" s="15"/>
      <c r="K34" s="176"/>
      <c r="L34" s="287" t="s">
        <v>152</v>
      </c>
      <c r="M34" s="15">
        <v>250</v>
      </c>
      <c r="N34" s="178"/>
      <c r="O34" s="51"/>
      <c r="P34" s="277"/>
      <c r="Q34" s="15"/>
      <c r="R34" s="176"/>
    </row>
    <row r="35" spans="1:18" s="18" customFormat="1" ht="14.25" thickBot="1" x14ac:dyDescent="0.2">
      <c r="A35" s="489"/>
      <c r="B35" s="379"/>
      <c r="C35" s="276" t="s">
        <v>39</v>
      </c>
      <c r="D35" s="17">
        <f>SUM(D31:D34)</f>
        <v>8900</v>
      </c>
      <c r="E35" s="359">
        <f>SUM(E31:E34)</f>
        <v>0</v>
      </c>
      <c r="F35" s="279" t="s">
        <v>39</v>
      </c>
      <c r="G35" s="17">
        <f>SUM(G31:G34)</f>
        <v>900</v>
      </c>
      <c r="H35" s="359">
        <f>SUM(H31:H34)</f>
        <v>0</v>
      </c>
      <c r="I35" s="279" t="s">
        <v>39</v>
      </c>
      <c r="J35" s="17">
        <f>SUM(J31:J34)</f>
        <v>200</v>
      </c>
      <c r="K35" s="359">
        <f>SUM(K31:K34)</f>
        <v>0</v>
      </c>
      <c r="L35" s="279" t="s">
        <v>39</v>
      </c>
      <c r="M35" s="17">
        <f>SUM(M31:M34)</f>
        <v>2250</v>
      </c>
      <c r="N35" s="359">
        <f>SUM(N31:N34)</f>
        <v>0</v>
      </c>
      <c r="O35" s="53"/>
      <c r="P35" s="275" t="s">
        <v>39</v>
      </c>
      <c r="Q35" s="17">
        <f>SUM(Q31:Q34)</f>
        <v>100</v>
      </c>
      <c r="R35" s="359">
        <f>SUM(R31:R34)</f>
        <v>0</v>
      </c>
    </row>
    <row r="36" spans="1:18" s="18" customFormat="1" x14ac:dyDescent="0.15">
      <c r="A36" s="490"/>
      <c r="B36" s="86"/>
      <c r="C36" s="56"/>
      <c r="D36" s="8"/>
      <c r="E36" s="8"/>
      <c r="F36" s="56"/>
      <c r="G36" s="8"/>
      <c r="H36" s="8"/>
      <c r="I36" s="56"/>
      <c r="J36" s="8"/>
      <c r="K36" s="8"/>
      <c r="L36" s="56"/>
      <c r="M36" s="8"/>
      <c r="N36" s="8"/>
      <c r="O36" s="74"/>
      <c r="P36" s="58" t="s">
        <v>40</v>
      </c>
      <c r="Q36" s="59"/>
      <c r="R36" s="162">
        <f>SUM(E35+H35+K35+N35+R35)</f>
        <v>0</v>
      </c>
    </row>
    <row r="37" spans="1:18" s="18" customFormat="1" x14ac:dyDescent="0.15">
      <c r="B37" s="87" t="s">
        <v>171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1:18" s="18" customFormat="1" x14ac:dyDescent="0.15">
      <c r="B38" s="88" t="s">
        <v>319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</row>
    <row r="39" spans="1:18" s="18" customFormat="1" x14ac:dyDescent="0.15">
      <c r="B39" s="88" t="s">
        <v>321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</row>
    <row r="40" spans="1:18" s="18" customFormat="1" x14ac:dyDescent="0.15"/>
    <row r="41" spans="1:18" s="18" customFormat="1" x14ac:dyDescent="0.15"/>
    <row r="42" spans="1:18" s="18" customFormat="1" x14ac:dyDescent="0.15"/>
    <row r="43" spans="1:18" s="18" customFormat="1" x14ac:dyDescent="0.15"/>
    <row r="44" spans="1:18" s="18" customFormat="1" x14ac:dyDescent="0.15"/>
    <row r="45" spans="1:18" s="18" customFormat="1" x14ac:dyDescent="0.15"/>
    <row r="46" spans="1:18" s="18" customFormat="1" x14ac:dyDescent="0.15"/>
    <row r="47" spans="1:18" s="18" customFormat="1" x14ac:dyDescent="0.15"/>
    <row r="48" spans="1:18" s="18" customFormat="1" x14ac:dyDescent="0.15"/>
    <row r="49" s="18" customFormat="1" x14ac:dyDescent="0.15"/>
    <row r="50" s="18" customFormat="1" x14ac:dyDescent="0.15"/>
    <row r="51" s="18" customFormat="1" x14ac:dyDescent="0.15"/>
    <row r="52" s="18" customFormat="1" x14ac:dyDescent="0.15"/>
  </sheetData>
  <mergeCells count="32">
    <mergeCell ref="N6:R7"/>
    <mergeCell ref="A7:B7"/>
    <mergeCell ref="C7:G7"/>
    <mergeCell ref="H7:I7"/>
    <mergeCell ref="J7:K7"/>
    <mergeCell ref="A6:D6"/>
    <mergeCell ref="E6:G6"/>
    <mergeCell ref="H6:I6"/>
    <mergeCell ref="O8:R8"/>
    <mergeCell ref="H1:L2"/>
    <mergeCell ref="A1:G1"/>
    <mergeCell ref="L7:M7"/>
    <mergeCell ref="A8:B8"/>
    <mergeCell ref="C8:G8"/>
    <mergeCell ref="B2:E2"/>
    <mergeCell ref="A5:D5"/>
    <mergeCell ref="E5:G5"/>
    <mergeCell ref="H5:I5"/>
    <mergeCell ref="H8:I8"/>
    <mergeCell ref="J8:K8"/>
    <mergeCell ref="L8:M8"/>
    <mergeCell ref="N5:R5"/>
    <mergeCell ref="L6:M6"/>
    <mergeCell ref="L5:M5"/>
    <mergeCell ref="A31:A36"/>
    <mergeCell ref="A10:B11"/>
    <mergeCell ref="A12:A16"/>
    <mergeCell ref="A19:A22"/>
    <mergeCell ref="A24:B24"/>
    <mergeCell ref="A18:B18"/>
    <mergeCell ref="A25:A28"/>
    <mergeCell ref="A30:B30"/>
  </mergeCells>
  <phoneticPr fontId="2"/>
  <conditionalFormatting sqref="R25:R27 E19:E21 H19:H21 K19:K21 R19:R21 H25:H27 E25:E27 K25:K27 N25:N27 N19:N21 E12:E15 H12:H15 K12:K15 N12:N15 R12:R15 N31:N35 E31:E35 H31:H35 K31:K35 R31:R35">
    <cfRule type="expression" dxfId="24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40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4" t="s">
        <v>68</v>
      </c>
      <c r="B1" s="24"/>
      <c r="C1" s="24"/>
      <c r="D1" s="24"/>
      <c r="E1" s="24"/>
      <c r="F1" s="24"/>
      <c r="G1" s="426" t="s">
        <v>225</v>
      </c>
      <c r="H1" s="447"/>
      <c r="I1" s="447"/>
      <c r="J1" s="447"/>
      <c r="K1" s="447"/>
      <c r="L1" s="448"/>
      <c r="N1" s="151" t="s">
        <v>177</v>
      </c>
      <c r="O1" s="152"/>
      <c r="P1" s="152"/>
      <c r="Q1" s="152"/>
      <c r="R1" s="152"/>
    </row>
    <row r="2" spans="1:18" ht="18.75" customHeight="1" thickBot="1" x14ac:dyDescent="0.2">
      <c r="A2" s="25"/>
      <c r="B2" s="523" t="str">
        <f>山形市・上山市!B2</f>
        <v>2022年12月1日現在</v>
      </c>
      <c r="C2" s="523"/>
      <c r="D2" s="523"/>
      <c r="E2" s="523"/>
      <c r="F2" s="25"/>
      <c r="G2" s="449"/>
      <c r="H2" s="450"/>
      <c r="I2" s="450"/>
      <c r="J2" s="450"/>
      <c r="K2" s="450"/>
      <c r="L2" s="451"/>
      <c r="N2" s="29" t="s">
        <v>178</v>
      </c>
      <c r="O2" s="29"/>
      <c r="P2" s="29"/>
      <c r="Q2" s="29"/>
      <c r="R2" s="29"/>
    </row>
    <row r="3" spans="1:18" ht="13.5" customHeight="1" x14ac:dyDescent="0.2">
      <c r="A3" s="5"/>
      <c r="B3" s="5"/>
      <c r="C3" s="5"/>
      <c r="D3" s="5"/>
      <c r="H3" s="6"/>
      <c r="I3" s="6"/>
      <c r="J3" s="6"/>
      <c r="K3" s="6"/>
      <c r="L3" s="6"/>
      <c r="N3" s="153" t="s">
        <v>179</v>
      </c>
      <c r="O3" s="153"/>
      <c r="P3" s="153"/>
      <c r="Q3" s="153"/>
      <c r="R3" s="153"/>
    </row>
    <row r="4" spans="1:18" ht="13.5" customHeight="1" thickBot="1" x14ac:dyDescent="0.2">
      <c r="H4" s="33"/>
      <c r="N4" s="154" t="s">
        <v>180</v>
      </c>
      <c r="O4" s="154"/>
      <c r="P4" s="154"/>
      <c r="Q4" s="154"/>
      <c r="R4" s="154"/>
    </row>
    <row r="5" spans="1:18" ht="20.100000000000001" customHeight="1" x14ac:dyDescent="0.15">
      <c r="A5" s="436" t="s">
        <v>147</v>
      </c>
      <c r="B5" s="442"/>
      <c r="C5" s="442"/>
      <c r="D5" s="437"/>
      <c r="E5" s="436" t="s">
        <v>1</v>
      </c>
      <c r="F5" s="442"/>
      <c r="G5" s="437"/>
      <c r="H5" s="436" t="s">
        <v>2</v>
      </c>
      <c r="I5" s="437"/>
      <c r="J5" s="9" t="s">
        <v>3</v>
      </c>
      <c r="K5" s="9" t="s">
        <v>4</v>
      </c>
      <c r="L5" s="436" t="s">
        <v>5</v>
      </c>
      <c r="M5" s="475"/>
      <c r="N5" s="472" t="s">
        <v>6</v>
      </c>
      <c r="O5" s="473"/>
      <c r="P5" s="473"/>
      <c r="Q5" s="473"/>
      <c r="R5" s="474"/>
    </row>
    <row r="6" spans="1:18" ht="23.1" customHeight="1" x14ac:dyDescent="0.15">
      <c r="A6" s="436">
        <f>山形市・上山市!A6</f>
        <v>0</v>
      </c>
      <c r="B6" s="442"/>
      <c r="C6" s="442"/>
      <c r="D6" s="437"/>
      <c r="E6" s="436">
        <f>山形市・上山市!E6</f>
        <v>0</v>
      </c>
      <c r="F6" s="442"/>
      <c r="G6" s="437"/>
      <c r="H6" s="512">
        <f>山形市・上山市!H6</f>
        <v>0</v>
      </c>
      <c r="I6" s="514"/>
      <c r="J6" s="263">
        <f>山形市・上山市!J6</f>
        <v>0</v>
      </c>
      <c r="K6" s="11"/>
      <c r="L6" s="45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58"/>
      <c r="N6" s="461">
        <f>山形市・上山市!N6</f>
        <v>0</v>
      </c>
      <c r="O6" s="462"/>
      <c r="P6" s="462"/>
      <c r="Q6" s="462"/>
      <c r="R6" s="463"/>
    </row>
    <row r="7" spans="1:18" ht="20.100000000000001" customHeight="1" x14ac:dyDescent="0.15">
      <c r="A7" s="436" t="s">
        <v>7</v>
      </c>
      <c r="B7" s="437"/>
      <c r="C7" s="512">
        <f>山形市・上山市!C7</f>
        <v>0</v>
      </c>
      <c r="D7" s="513"/>
      <c r="E7" s="513"/>
      <c r="F7" s="513"/>
      <c r="G7" s="514"/>
      <c r="H7" s="436" t="s">
        <v>8</v>
      </c>
      <c r="I7" s="437"/>
      <c r="J7" s="436" t="s">
        <v>9</v>
      </c>
      <c r="K7" s="437"/>
      <c r="L7" s="436" t="s">
        <v>175</v>
      </c>
      <c r="M7" s="471"/>
      <c r="N7" s="464"/>
      <c r="O7" s="465"/>
      <c r="P7" s="465"/>
      <c r="Q7" s="465"/>
      <c r="R7" s="466"/>
    </row>
    <row r="8" spans="1:18" ht="20.100000000000001" customHeight="1" thickBot="1" x14ac:dyDescent="0.2">
      <c r="A8" s="436" t="s">
        <v>10</v>
      </c>
      <c r="B8" s="437"/>
      <c r="C8" s="512">
        <f>山形市・上山市!C8</f>
        <v>0</v>
      </c>
      <c r="D8" s="513"/>
      <c r="E8" s="513"/>
      <c r="F8" s="513"/>
      <c r="G8" s="514"/>
      <c r="H8" s="512">
        <f>山形市・上山市!H8</f>
        <v>0</v>
      </c>
      <c r="I8" s="514"/>
      <c r="J8" s="467">
        <f>山形市・上山市!J8</f>
        <v>0</v>
      </c>
      <c r="K8" s="468"/>
      <c r="L8" s="470">
        <f>R16+R22+R27+E32</f>
        <v>0</v>
      </c>
      <c r="M8" s="471"/>
      <c r="N8" s="10" t="s">
        <v>11</v>
      </c>
      <c r="O8" s="459"/>
      <c r="P8" s="459"/>
      <c r="Q8" s="459"/>
      <c r="R8" s="460"/>
    </row>
    <row r="9" spans="1:18" ht="11.25" customHeight="1" x14ac:dyDescent="0.15"/>
    <row r="10" spans="1:18" s="18" customFormat="1" ht="14.25" thickBot="1" x14ac:dyDescent="0.2">
      <c r="A10" s="491" t="s">
        <v>12</v>
      </c>
      <c r="B10" s="520"/>
      <c r="C10" s="37" t="s">
        <v>13</v>
      </c>
      <c r="D10" s="38"/>
      <c r="E10" s="39"/>
      <c r="F10" s="40" t="s">
        <v>14</v>
      </c>
      <c r="G10" s="38"/>
      <c r="H10" s="39"/>
      <c r="I10" s="521" t="s">
        <v>306</v>
      </c>
      <c r="J10" s="442"/>
      <c r="K10" s="522"/>
      <c r="L10" s="40" t="s">
        <v>16</v>
      </c>
      <c r="M10" s="38"/>
      <c r="N10" s="39"/>
      <c r="O10" s="41" t="s">
        <v>17</v>
      </c>
      <c r="P10" s="42"/>
      <c r="Q10" s="42"/>
      <c r="R10" s="43"/>
    </row>
    <row r="11" spans="1:18" s="18" customFormat="1" x14ac:dyDescent="0.15">
      <c r="A11" s="493"/>
      <c r="B11" s="494"/>
      <c r="C11" s="44" t="s">
        <v>18</v>
      </c>
      <c r="D11" s="45" t="s">
        <v>229</v>
      </c>
      <c r="E11" s="46" t="s">
        <v>148</v>
      </c>
      <c r="F11" s="44" t="s">
        <v>18</v>
      </c>
      <c r="G11" s="45" t="s">
        <v>229</v>
      </c>
      <c r="H11" s="46" t="s">
        <v>148</v>
      </c>
      <c r="I11" s="44" t="s">
        <v>18</v>
      </c>
      <c r="J11" s="45" t="s">
        <v>307</v>
      </c>
      <c r="K11" s="46" t="s">
        <v>148</v>
      </c>
      <c r="L11" s="44" t="s">
        <v>18</v>
      </c>
      <c r="M11" s="45" t="s">
        <v>229</v>
      </c>
      <c r="N11" s="46" t="s">
        <v>148</v>
      </c>
      <c r="O11" s="44" t="s">
        <v>20</v>
      </c>
      <c r="P11" s="47" t="s">
        <v>18</v>
      </c>
      <c r="Q11" s="45" t="s">
        <v>229</v>
      </c>
      <c r="R11" s="46" t="s">
        <v>148</v>
      </c>
    </row>
    <row r="12" spans="1:18" s="18" customFormat="1" x14ac:dyDescent="0.15">
      <c r="A12" s="488" t="s">
        <v>69</v>
      </c>
      <c r="B12" s="79"/>
      <c r="C12" s="278" t="s">
        <v>302</v>
      </c>
      <c r="D12" s="4">
        <v>2300</v>
      </c>
      <c r="E12" s="155"/>
      <c r="F12" s="278"/>
      <c r="G12" s="4"/>
      <c r="H12" s="36"/>
      <c r="I12" s="278"/>
      <c r="J12" s="4"/>
      <c r="K12" s="155"/>
      <c r="L12" s="278" t="s">
        <v>70</v>
      </c>
      <c r="M12" s="4">
        <v>950</v>
      </c>
      <c r="N12" s="155"/>
      <c r="O12" s="49" t="s">
        <v>26</v>
      </c>
      <c r="P12" s="274" t="s">
        <v>71</v>
      </c>
      <c r="Q12" s="4">
        <v>100</v>
      </c>
      <c r="R12" s="155"/>
    </row>
    <row r="13" spans="1:18" s="18" customFormat="1" x14ac:dyDescent="0.15">
      <c r="A13" s="518"/>
      <c r="B13" s="80"/>
      <c r="C13" s="286" t="s">
        <v>303</v>
      </c>
      <c r="D13" s="4">
        <v>2000</v>
      </c>
      <c r="E13" s="155"/>
      <c r="F13" s="278" t="s">
        <v>72</v>
      </c>
      <c r="G13" s="4">
        <v>1300</v>
      </c>
      <c r="H13" s="155"/>
      <c r="I13" s="278"/>
      <c r="J13" s="4"/>
      <c r="K13" s="155"/>
      <c r="L13" s="278" t="s">
        <v>272</v>
      </c>
      <c r="M13" s="4">
        <v>1150</v>
      </c>
      <c r="N13" s="155"/>
      <c r="O13" s="49" t="s">
        <v>26</v>
      </c>
      <c r="P13" s="274" t="s">
        <v>73</v>
      </c>
      <c r="Q13" s="4">
        <v>200</v>
      </c>
      <c r="R13" s="155"/>
    </row>
    <row r="14" spans="1:18" s="18" customFormat="1" ht="14.25" thickBot="1" x14ac:dyDescent="0.2">
      <c r="A14" s="518"/>
      <c r="B14" s="81"/>
      <c r="C14" s="287" t="s">
        <v>304</v>
      </c>
      <c r="D14" s="15">
        <v>3600</v>
      </c>
      <c r="E14" s="178"/>
      <c r="F14" s="280"/>
      <c r="G14" s="15"/>
      <c r="H14" s="176"/>
      <c r="I14" s="280"/>
      <c r="J14" s="15"/>
      <c r="K14" s="382"/>
      <c r="L14" s="280"/>
      <c r="M14" s="15"/>
      <c r="N14" s="183"/>
      <c r="O14" s="51"/>
      <c r="P14" s="277"/>
      <c r="Q14" s="15"/>
      <c r="R14" s="176"/>
    </row>
    <row r="15" spans="1:18" s="18" customFormat="1" ht="14.25" thickBot="1" x14ac:dyDescent="0.2">
      <c r="A15" s="496"/>
      <c r="B15" s="374"/>
      <c r="C15" s="276" t="s">
        <v>39</v>
      </c>
      <c r="D15" s="273">
        <f>SUM(D12:D14)</f>
        <v>7900</v>
      </c>
      <c r="E15" s="359">
        <f>SUM(E12:E14)</f>
        <v>0</v>
      </c>
      <c r="F15" s="279" t="s">
        <v>39</v>
      </c>
      <c r="G15" s="17">
        <f>SUM(G12:G14)</f>
        <v>1300</v>
      </c>
      <c r="H15" s="359">
        <f>SUM(H12:H14)</f>
        <v>0</v>
      </c>
      <c r="I15" s="279" t="s">
        <v>39</v>
      </c>
      <c r="J15" s="17">
        <f>SUM(J12:J14)</f>
        <v>0</v>
      </c>
      <c r="K15" s="359">
        <f>SUM(K12:K14)</f>
        <v>0</v>
      </c>
      <c r="L15" s="279" t="s">
        <v>39</v>
      </c>
      <c r="M15" s="17">
        <f>SUM(M12:M14)</f>
        <v>2100</v>
      </c>
      <c r="N15" s="359">
        <f>SUM(N12:N14)</f>
        <v>0</v>
      </c>
      <c r="O15" s="54"/>
      <c r="P15" s="275" t="s">
        <v>39</v>
      </c>
      <c r="Q15" s="17">
        <f>SUM(Q12:Q14)</f>
        <v>300</v>
      </c>
      <c r="R15" s="359">
        <f>SUM(R12:R14)</f>
        <v>0</v>
      </c>
    </row>
    <row r="16" spans="1:18" s="18" customFormat="1" x14ac:dyDescent="0.15">
      <c r="A16" s="519"/>
      <c r="B16" s="77"/>
      <c r="C16" s="56"/>
      <c r="D16" s="8"/>
      <c r="E16" s="8"/>
      <c r="F16" s="56"/>
      <c r="G16" s="8"/>
      <c r="H16" s="8"/>
      <c r="I16" s="56"/>
      <c r="J16" s="8"/>
      <c r="K16" s="8"/>
      <c r="L16" s="56"/>
      <c r="M16" s="8"/>
      <c r="N16" s="8"/>
      <c r="O16" s="74"/>
      <c r="P16" s="58" t="s">
        <v>40</v>
      </c>
      <c r="Q16" s="59"/>
      <c r="R16" s="160">
        <f>SUM(E15+H15+K15+N15+R15)</f>
        <v>0</v>
      </c>
    </row>
    <row r="17" spans="1:18" s="18" customFormat="1" ht="11.25" customHeight="1" thickBot="1" x14ac:dyDescent="0.2">
      <c r="A17" s="82"/>
      <c r="B17" s="83"/>
      <c r="C17" s="56"/>
      <c r="D17" s="8"/>
      <c r="E17" s="3"/>
      <c r="F17" s="8"/>
      <c r="G17" s="8"/>
      <c r="H17" s="3"/>
      <c r="I17" s="8"/>
      <c r="J17" s="8"/>
      <c r="K17" s="3"/>
      <c r="L17" s="8"/>
      <c r="M17" s="56"/>
      <c r="N17" s="3"/>
      <c r="O17" s="56"/>
      <c r="P17" s="56"/>
      <c r="Q17" s="8"/>
      <c r="R17" s="90"/>
    </row>
    <row r="18" spans="1:18" s="18" customFormat="1" x14ac:dyDescent="0.15">
      <c r="A18" s="501" t="s">
        <v>12</v>
      </c>
      <c r="B18" s="502"/>
      <c r="C18" s="44" t="s">
        <v>18</v>
      </c>
      <c r="D18" s="45" t="s">
        <v>229</v>
      </c>
      <c r="E18" s="46" t="s">
        <v>148</v>
      </c>
      <c r="F18" s="44" t="s">
        <v>18</v>
      </c>
      <c r="G18" s="45" t="s">
        <v>229</v>
      </c>
      <c r="H18" s="46" t="s">
        <v>148</v>
      </c>
      <c r="I18" s="44" t="s">
        <v>18</v>
      </c>
      <c r="J18" s="45" t="s">
        <v>307</v>
      </c>
      <c r="K18" s="46" t="s">
        <v>148</v>
      </c>
      <c r="L18" s="44" t="s">
        <v>18</v>
      </c>
      <c r="M18" s="45" t="s">
        <v>229</v>
      </c>
      <c r="N18" s="46" t="s">
        <v>148</v>
      </c>
      <c r="O18" s="44" t="s">
        <v>20</v>
      </c>
      <c r="P18" s="47" t="s">
        <v>18</v>
      </c>
      <c r="Q18" s="45" t="s">
        <v>229</v>
      </c>
      <c r="R18" s="46" t="s">
        <v>148</v>
      </c>
    </row>
    <row r="19" spans="1:18" s="18" customFormat="1" x14ac:dyDescent="0.15">
      <c r="A19" s="488" t="s">
        <v>74</v>
      </c>
      <c r="B19" s="48"/>
      <c r="C19" s="274" t="s">
        <v>75</v>
      </c>
      <c r="D19" s="4">
        <v>3000</v>
      </c>
      <c r="E19" s="155"/>
      <c r="F19" s="278" t="s">
        <v>75</v>
      </c>
      <c r="G19" s="4">
        <v>950</v>
      </c>
      <c r="H19" s="155"/>
      <c r="I19" s="278" t="s">
        <v>207</v>
      </c>
      <c r="J19" s="4">
        <v>100</v>
      </c>
      <c r="K19" s="155"/>
      <c r="L19" s="278" t="s">
        <v>76</v>
      </c>
      <c r="M19" s="4">
        <v>750</v>
      </c>
      <c r="N19" s="155"/>
      <c r="O19" s="49" t="s">
        <v>26</v>
      </c>
      <c r="P19" s="274" t="s">
        <v>162</v>
      </c>
      <c r="Q19" s="4">
        <v>150</v>
      </c>
      <c r="R19" s="155"/>
    </row>
    <row r="20" spans="1:18" s="18" customFormat="1" ht="14.25" thickBot="1" x14ac:dyDescent="0.2">
      <c r="A20" s="518"/>
      <c r="B20" s="84"/>
      <c r="C20" s="277" t="s">
        <v>77</v>
      </c>
      <c r="D20" s="15">
        <v>3000</v>
      </c>
      <c r="E20" s="178"/>
      <c r="F20" s="280"/>
      <c r="G20" s="15"/>
      <c r="H20" s="176"/>
      <c r="I20" s="280" t="s">
        <v>206</v>
      </c>
      <c r="J20" s="15">
        <v>50</v>
      </c>
      <c r="K20" s="167"/>
      <c r="L20" s="280"/>
      <c r="M20" s="15"/>
      <c r="N20" s="176"/>
      <c r="O20" s="51"/>
      <c r="P20" s="277"/>
      <c r="Q20" s="15"/>
      <c r="R20" s="176"/>
    </row>
    <row r="21" spans="1:18" s="18" customFormat="1" ht="14.25" thickBot="1" x14ac:dyDescent="0.2">
      <c r="A21" s="496"/>
      <c r="B21" s="375"/>
      <c r="C21" s="276" t="s">
        <v>39</v>
      </c>
      <c r="D21" s="273">
        <f>SUM(D19:D20)</f>
        <v>6000</v>
      </c>
      <c r="E21" s="359">
        <f>SUM(E19:E20)</f>
        <v>0</v>
      </c>
      <c r="F21" s="279" t="s">
        <v>39</v>
      </c>
      <c r="G21" s="17">
        <f>SUM(G19:G20)</f>
        <v>950</v>
      </c>
      <c r="H21" s="359">
        <f>SUM(H19:H20)</f>
        <v>0</v>
      </c>
      <c r="I21" s="279" t="s">
        <v>39</v>
      </c>
      <c r="J21" s="17">
        <f>SUM(J19:J20)</f>
        <v>150</v>
      </c>
      <c r="K21" s="359">
        <f>SUM(K19:K20)</f>
        <v>0</v>
      </c>
      <c r="L21" s="279" t="s">
        <v>39</v>
      </c>
      <c r="M21" s="17">
        <f>SUM(M19:M20)</f>
        <v>750</v>
      </c>
      <c r="N21" s="359">
        <f>SUM(N19:N20)</f>
        <v>0</v>
      </c>
      <c r="O21" s="54"/>
      <c r="P21" s="275" t="s">
        <v>39</v>
      </c>
      <c r="Q21" s="17">
        <f>SUM(Q17:Q20)</f>
        <v>150</v>
      </c>
      <c r="R21" s="359">
        <f>SUM(R19:R20)</f>
        <v>0</v>
      </c>
    </row>
    <row r="22" spans="1:18" s="18" customFormat="1" x14ac:dyDescent="0.15">
      <c r="A22" s="519"/>
      <c r="B22" s="55"/>
      <c r="C22" s="56"/>
      <c r="D22" s="8"/>
      <c r="E22" s="8"/>
      <c r="F22" s="56"/>
      <c r="G22" s="8"/>
      <c r="H22" s="8"/>
      <c r="I22" s="56"/>
      <c r="J22" s="8"/>
      <c r="K22" s="8"/>
      <c r="L22" s="56"/>
      <c r="M22" s="8"/>
      <c r="N22" s="8"/>
      <c r="O22" s="74"/>
      <c r="P22" s="58" t="s">
        <v>40</v>
      </c>
      <c r="Q22" s="59"/>
      <c r="R22" s="160">
        <f>SUM(E21+H21+K21+N21+R21)</f>
        <v>0</v>
      </c>
    </row>
    <row r="23" spans="1:18" s="18" customFormat="1" ht="11.25" customHeight="1" thickBot="1" x14ac:dyDescent="0.2">
      <c r="A23" s="85"/>
      <c r="B23" s="85"/>
      <c r="C23" s="50"/>
      <c r="D23" s="4"/>
      <c r="E23" s="4"/>
      <c r="F23" s="4"/>
      <c r="G23" s="4"/>
      <c r="H23" s="4"/>
      <c r="I23" s="4"/>
      <c r="J23" s="4"/>
      <c r="K23" s="4"/>
      <c r="L23" s="50"/>
      <c r="M23" s="4"/>
      <c r="N23" s="4"/>
      <c r="O23" s="4"/>
      <c r="P23" s="4"/>
      <c r="Q23" s="4"/>
      <c r="R23" s="4"/>
    </row>
    <row r="24" spans="1:18" s="18" customFormat="1" x14ac:dyDescent="0.15">
      <c r="A24" s="501" t="s">
        <v>12</v>
      </c>
      <c r="B24" s="502"/>
      <c r="C24" s="44" t="s">
        <v>18</v>
      </c>
      <c r="D24" s="45" t="s">
        <v>229</v>
      </c>
      <c r="E24" s="46" t="s">
        <v>148</v>
      </c>
      <c r="F24" s="44" t="s">
        <v>18</v>
      </c>
      <c r="G24" s="45" t="s">
        <v>229</v>
      </c>
      <c r="H24" s="46" t="s">
        <v>148</v>
      </c>
      <c r="I24" s="44" t="s">
        <v>18</v>
      </c>
      <c r="J24" s="45" t="s">
        <v>229</v>
      </c>
      <c r="K24" s="46" t="s">
        <v>148</v>
      </c>
      <c r="L24" s="44" t="s">
        <v>18</v>
      </c>
      <c r="M24" s="45" t="s">
        <v>229</v>
      </c>
      <c r="N24" s="46" t="s">
        <v>148</v>
      </c>
      <c r="O24" s="44" t="s">
        <v>20</v>
      </c>
      <c r="P24" s="47" t="s">
        <v>18</v>
      </c>
      <c r="Q24" s="45" t="s">
        <v>229</v>
      </c>
      <c r="R24" s="46" t="s">
        <v>148</v>
      </c>
    </row>
    <row r="25" spans="1:18" s="18" customFormat="1" ht="14.25" thickBot="1" x14ac:dyDescent="0.2">
      <c r="A25" s="515" t="s">
        <v>336</v>
      </c>
      <c r="B25" s="91"/>
      <c r="C25" s="278" t="s">
        <v>78</v>
      </c>
      <c r="D25" s="2">
        <v>4000</v>
      </c>
      <c r="E25" s="155"/>
      <c r="F25" s="278"/>
      <c r="G25" s="4"/>
      <c r="H25" s="36"/>
      <c r="I25" s="278"/>
      <c r="J25" s="2"/>
      <c r="K25" s="36"/>
      <c r="L25" s="278" t="s">
        <v>79</v>
      </c>
      <c r="M25" s="2">
        <v>800</v>
      </c>
      <c r="N25" s="155"/>
      <c r="O25" s="267" t="s">
        <v>159</v>
      </c>
      <c r="P25" s="286" t="s">
        <v>311</v>
      </c>
      <c r="Q25" s="2">
        <v>100</v>
      </c>
      <c r="R25" s="155"/>
    </row>
    <row r="26" spans="1:18" s="18" customFormat="1" ht="14.25" thickBot="1" x14ac:dyDescent="0.2">
      <c r="A26" s="516"/>
      <c r="B26" s="379"/>
      <c r="C26" s="276" t="s">
        <v>39</v>
      </c>
      <c r="D26" s="285">
        <f>SUM(D25:D25)</f>
        <v>4000</v>
      </c>
      <c r="E26" s="359">
        <f>SUM(E25:E25)</f>
        <v>0</v>
      </c>
      <c r="F26" s="279"/>
      <c r="G26" s="17">
        <f>SUM(G25:G25)</f>
        <v>0</v>
      </c>
      <c r="H26" s="383">
        <f>SUM(H25:H25)</f>
        <v>0</v>
      </c>
      <c r="I26" s="279"/>
      <c r="J26" s="285"/>
      <c r="K26" s="383">
        <f>SUM(K25:K25)</f>
        <v>0</v>
      </c>
      <c r="L26" s="275" t="s">
        <v>39</v>
      </c>
      <c r="M26" s="285">
        <f>SUM(M25:M25)</f>
        <v>800</v>
      </c>
      <c r="N26" s="359">
        <f>SUM(N25:N25)</f>
        <v>0</v>
      </c>
      <c r="O26" s="73"/>
      <c r="P26" s="275" t="s">
        <v>165</v>
      </c>
      <c r="Q26" s="285">
        <f>SUM(Q25:Q25)</f>
        <v>100</v>
      </c>
      <c r="R26" s="359">
        <f>SUM(R25:R25)</f>
        <v>0</v>
      </c>
    </row>
    <row r="27" spans="1:18" s="18" customFormat="1" x14ac:dyDescent="0.15">
      <c r="A27" s="517"/>
      <c r="B27" s="55"/>
      <c r="C27" s="56"/>
      <c r="D27" s="8"/>
      <c r="E27" s="8"/>
      <c r="F27" s="56"/>
      <c r="G27" s="8"/>
      <c r="H27" s="8"/>
      <c r="I27" s="56"/>
      <c r="J27" s="8"/>
      <c r="K27" s="8"/>
      <c r="L27" s="56"/>
      <c r="M27" s="8"/>
      <c r="N27" s="8"/>
      <c r="O27" s="74"/>
      <c r="P27" s="58" t="s">
        <v>40</v>
      </c>
      <c r="Q27" s="59"/>
      <c r="R27" s="161">
        <f>SUM(E26+H26+K26+N26+R26)</f>
        <v>0</v>
      </c>
    </row>
    <row r="28" spans="1:18" s="18" customFormat="1" ht="11.25" customHeight="1" thickBot="1" x14ac:dyDescent="0.2">
      <c r="A28" s="60"/>
      <c r="B28" s="60"/>
      <c r="C28" s="60"/>
      <c r="D28" s="60"/>
      <c r="E28" s="92"/>
      <c r="G28" s="208"/>
    </row>
    <row r="29" spans="1:18" s="18" customFormat="1" x14ac:dyDescent="0.15">
      <c r="A29" s="501" t="s">
        <v>12</v>
      </c>
      <c r="B29" s="502"/>
      <c r="C29" s="68" t="s">
        <v>18</v>
      </c>
      <c r="D29" s="45" t="s">
        <v>229</v>
      </c>
      <c r="E29" s="46" t="s">
        <v>149</v>
      </c>
    </row>
    <row r="30" spans="1:18" s="18" customFormat="1" x14ac:dyDescent="0.15">
      <c r="A30" s="498" t="s">
        <v>80</v>
      </c>
      <c r="B30" s="268" t="s">
        <v>290</v>
      </c>
      <c r="C30" s="286" t="s">
        <v>81</v>
      </c>
      <c r="D30" s="4">
        <v>1350</v>
      </c>
      <c r="E30" s="155"/>
    </row>
    <row r="31" spans="1:18" s="18" customFormat="1" ht="14.25" thickBot="1" x14ac:dyDescent="0.2">
      <c r="A31" s="499"/>
      <c r="B31" s="381" t="s">
        <v>290</v>
      </c>
      <c r="C31" s="288" t="s">
        <v>82</v>
      </c>
      <c r="D31" s="15">
        <v>500</v>
      </c>
      <c r="E31" s="178"/>
    </row>
    <row r="32" spans="1:18" s="18" customFormat="1" ht="14.25" thickBot="1" x14ac:dyDescent="0.2">
      <c r="A32" s="499"/>
      <c r="B32" s="379"/>
      <c r="C32" s="357" t="s">
        <v>39</v>
      </c>
      <c r="D32" s="17">
        <f>SUM(D30:D31)</f>
        <v>1850</v>
      </c>
      <c r="E32" s="359">
        <f>SUM(E30:E31)</f>
        <v>0</v>
      </c>
    </row>
    <row r="33" spans="1:13" s="18" customFormat="1" x14ac:dyDescent="0.15">
      <c r="A33" s="500"/>
      <c r="B33" s="55"/>
      <c r="C33" s="56"/>
      <c r="D33" s="74" t="s">
        <v>40</v>
      </c>
      <c r="E33" s="161">
        <f>SUM(E32)</f>
        <v>0</v>
      </c>
    </row>
    <row r="34" spans="1:13" s="18" customFormat="1" x14ac:dyDescent="0.15">
      <c r="B34" s="87" t="s">
        <v>83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s="18" customFormat="1" x14ac:dyDescent="0.15">
      <c r="B35" s="87" t="s">
        <v>325</v>
      </c>
    </row>
    <row r="36" spans="1:13" s="18" customFormat="1" x14ac:dyDescent="0.15"/>
    <row r="37" spans="1:13" s="18" customFormat="1" x14ac:dyDescent="0.15"/>
    <row r="38" spans="1:13" s="18" customFormat="1" x14ac:dyDescent="0.15"/>
    <row r="39" spans="1:13" s="18" customFormat="1" x14ac:dyDescent="0.15"/>
    <row r="40" spans="1:13" s="18" customFormat="1" x14ac:dyDescent="0.15"/>
  </sheetData>
  <mergeCells count="32">
    <mergeCell ref="O8:R8"/>
    <mergeCell ref="N6:R7"/>
    <mergeCell ref="G1:L2"/>
    <mergeCell ref="N5:R5"/>
    <mergeCell ref="B2:E2"/>
    <mergeCell ref="A5:D5"/>
    <mergeCell ref="E5:G5"/>
    <mergeCell ref="H5:I5"/>
    <mergeCell ref="L5:M5"/>
    <mergeCell ref="J7:K7"/>
    <mergeCell ref="A6:D6"/>
    <mergeCell ref="E6:G6"/>
    <mergeCell ref="H6:I6"/>
    <mergeCell ref="L6:M6"/>
    <mergeCell ref="A10:B11"/>
    <mergeCell ref="L7:M7"/>
    <mergeCell ref="A8:B8"/>
    <mergeCell ref="C8:G8"/>
    <mergeCell ref="H8:I8"/>
    <mergeCell ref="J8:K8"/>
    <mergeCell ref="L8:M8"/>
    <mergeCell ref="A7:B7"/>
    <mergeCell ref="C7:G7"/>
    <mergeCell ref="H7:I7"/>
    <mergeCell ref="I10:K10"/>
    <mergeCell ref="A25:A27"/>
    <mergeCell ref="A29:B29"/>
    <mergeCell ref="A30:A33"/>
    <mergeCell ref="A12:A16"/>
    <mergeCell ref="A18:B18"/>
    <mergeCell ref="A19:A22"/>
    <mergeCell ref="A24:B24"/>
  </mergeCells>
  <phoneticPr fontId="2"/>
  <conditionalFormatting sqref="R12:R15 N19:N21 E12:E15 E19:E21 H12:H15 H19:H21 K12:K15 K19:K21 E30:E32 R19:R21 N12:N15 N25:N26 R25:R26 H25:H26 K25:K26 E25:E26">
    <cfRule type="expression" dxfId="23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31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6" t="s">
        <v>84</v>
      </c>
      <c r="B1" s="26"/>
      <c r="C1" s="26"/>
      <c r="D1" s="26"/>
      <c r="E1" s="26"/>
      <c r="F1" s="26"/>
      <c r="G1" s="426" t="s">
        <v>225</v>
      </c>
      <c r="H1" s="447"/>
      <c r="I1" s="447"/>
      <c r="J1" s="447"/>
      <c r="K1" s="447"/>
      <c r="L1" s="448"/>
      <c r="N1" s="151" t="s">
        <v>177</v>
      </c>
      <c r="O1" s="152"/>
      <c r="P1" s="152"/>
      <c r="Q1" s="152"/>
      <c r="R1" s="152"/>
    </row>
    <row r="2" spans="1:18" ht="18.75" customHeight="1" thickBot="1" x14ac:dyDescent="0.2">
      <c r="A2" s="27"/>
      <c r="B2" s="523" t="str">
        <f>山形市・上山市!B2</f>
        <v>2022年12月1日現在</v>
      </c>
      <c r="C2" s="523"/>
      <c r="D2" s="523"/>
      <c r="E2" s="523"/>
      <c r="F2" s="27"/>
      <c r="G2" s="449"/>
      <c r="H2" s="450"/>
      <c r="I2" s="450"/>
      <c r="J2" s="450"/>
      <c r="K2" s="450"/>
      <c r="L2" s="451"/>
      <c r="N2" s="29" t="s">
        <v>178</v>
      </c>
      <c r="O2" s="29"/>
      <c r="P2" s="29"/>
      <c r="Q2" s="29"/>
      <c r="R2" s="29"/>
    </row>
    <row r="3" spans="1:18" ht="13.5" customHeight="1" x14ac:dyDescent="0.2">
      <c r="A3" s="5"/>
      <c r="B3" s="5"/>
      <c r="C3" s="5"/>
      <c r="D3" s="5"/>
      <c r="H3" s="6"/>
      <c r="I3" s="6"/>
      <c r="J3" s="6"/>
      <c r="K3" s="6"/>
      <c r="L3" s="6"/>
      <c r="N3" s="153" t="s">
        <v>179</v>
      </c>
      <c r="O3" s="153"/>
      <c r="P3" s="153"/>
      <c r="Q3" s="153"/>
      <c r="R3" s="153"/>
    </row>
    <row r="4" spans="1:18" ht="13.5" customHeight="1" thickBot="1" x14ac:dyDescent="0.2">
      <c r="F4" s="34"/>
      <c r="N4" s="154" t="s">
        <v>180</v>
      </c>
      <c r="O4" s="154"/>
      <c r="P4" s="154"/>
      <c r="Q4" s="154"/>
      <c r="R4" s="154"/>
    </row>
    <row r="5" spans="1:18" ht="20.100000000000001" customHeight="1" x14ac:dyDescent="0.15">
      <c r="A5" s="436" t="s">
        <v>147</v>
      </c>
      <c r="B5" s="442"/>
      <c r="C5" s="442"/>
      <c r="D5" s="437"/>
      <c r="E5" s="436" t="s">
        <v>1</v>
      </c>
      <c r="F5" s="442"/>
      <c r="G5" s="437"/>
      <c r="H5" s="436" t="s">
        <v>2</v>
      </c>
      <c r="I5" s="437"/>
      <c r="J5" s="9" t="s">
        <v>3</v>
      </c>
      <c r="K5" s="9" t="s">
        <v>4</v>
      </c>
      <c r="L5" s="436" t="s">
        <v>5</v>
      </c>
      <c r="M5" s="475"/>
      <c r="N5" s="472" t="s">
        <v>6</v>
      </c>
      <c r="O5" s="473"/>
      <c r="P5" s="473"/>
      <c r="Q5" s="473"/>
      <c r="R5" s="474"/>
    </row>
    <row r="6" spans="1:18" ht="23.1" customHeight="1" x14ac:dyDescent="0.15">
      <c r="A6" s="436">
        <f>山形市・上山市!A6</f>
        <v>0</v>
      </c>
      <c r="B6" s="442"/>
      <c r="C6" s="442"/>
      <c r="D6" s="437"/>
      <c r="E6" s="436">
        <f>山形市・上山市!E6</f>
        <v>0</v>
      </c>
      <c r="F6" s="442"/>
      <c r="G6" s="437"/>
      <c r="H6" s="512">
        <f>山形市・上山市!H6</f>
        <v>0</v>
      </c>
      <c r="I6" s="514"/>
      <c r="J6" s="263">
        <f>山形市・上山市!J6</f>
        <v>0</v>
      </c>
      <c r="K6" s="11"/>
      <c r="L6" s="45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58"/>
      <c r="N6" s="461">
        <f>山形市・上山市!N6</f>
        <v>0</v>
      </c>
      <c r="O6" s="462"/>
      <c r="P6" s="462"/>
      <c r="Q6" s="462"/>
      <c r="R6" s="463"/>
    </row>
    <row r="7" spans="1:18" ht="20.100000000000001" customHeight="1" x14ac:dyDescent="0.15">
      <c r="A7" s="436" t="s">
        <v>7</v>
      </c>
      <c r="B7" s="437"/>
      <c r="C7" s="512">
        <f>山形市・上山市!C7</f>
        <v>0</v>
      </c>
      <c r="D7" s="513"/>
      <c r="E7" s="513"/>
      <c r="F7" s="513"/>
      <c r="G7" s="514"/>
      <c r="H7" s="436" t="s">
        <v>8</v>
      </c>
      <c r="I7" s="437"/>
      <c r="J7" s="436" t="s">
        <v>9</v>
      </c>
      <c r="K7" s="437"/>
      <c r="L7" s="436" t="s">
        <v>175</v>
      </c>
      <c r="M7" s="471"/>
      <c r="N7" s="464"/>
      <c r="O7" s="465"/>
      <c r="P7" s="465"/>
      <c r="Q7" s="465"/>
      <c r="R7" s="466"/>
    </row>
    <row r="8" spans="1:18" ht="20.100000000000001" customHeight="1" thickBot="1" x14ac:dyDescent="0.2">
      <c r="A8" s="436" t="s">
        <v>10</v>
      </c>
      <c r="B8" s="437"/>
      <c r="C8" s="512">
        <f>山形市・上山市!C8</f>
        <v>0</v>
      </c>
      <c r="D8" s="513"/>
      <c r="E8" s="513"/>
      <c r="F8" s="513"/>
      <c r="G8" s="514"/>
      <c r="H8" s="512">
        <f>山形市・上山市!H8</f>
        <v>0</v>
      </c>
      <c r="I8" s="514"/>
      <c r="J8" s="467">
        <f>山形市・上山市!J8</f>
        <v>0</v>
      </c>
      <c r="K8" s="528"/>
      <c r="L8" s="470">
        <f>R15+R29</f>
        <v>0</v>
      </c>
      <c r="M8" s="471"/>
      <c r="N8" s="10" t="s">
        <v>11</v>
      </c>
      <c r="O8" s="459"/>
      <c r="P8" s="459"/>
      <c r="Q8" s="459"/>
      <c r="R8" s="460"/>
    </row>
    <row r="9" spans="1:18" ht="11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s="18" customFormat="1" ht="14.25" thickBot="1" x14ac:dyDescent="0.2">
      <c r="A10" s="491" t="s">
        <v>12</v>
      </c>
      <c r="B10" s="492"/>
      <c r="C10" s="37" t="s">
        <v>13</v>
      </c>
      <c r="D10" s="38"/>
      <c r="E10" s="39"/>
      <c r="F10" s="40" t="s">
        <v>14</v>
      </c>
      <c r="G10" s="38"/>
      <c r="H10" s="39"/>
      <c r="I10" s="40" t="s">
        <v>15</v>
      </c>
      <c r="J10" s="38"/>
      <c r="K10" s="39"/>
      <c r="L10" s="40" t="s">
        <v>16</v>
      </c>
      <c r="M10" s="38"/>
      <c r="N10" s="39"/>
      <c r="O10" s="41" t="s">
        <v>17</v>
      </c>
      <c r="P10" s="42"/>
      <c r="Q10" s="42"/>
      <c r="R10" s="43"/>
    </row>
    <row r="11" spans="1:18" s="18" customFormat="1" x14ac:dyDescent="0.15">
      <c r="A11" s="493"/>
      <c r="B11" s="494"/>
      <c r="C11" s="44" t="s">
        <v>18</v>
      </c>
      <c r="D11" s="45" t="s">
        <v>229</v>
      </c>
      <c r="E11" s="46" t="s">
        <v>148</v>
      </c>
      <c r="F11" s="44" t="s">
        <v>18</v>
      </c>
      <c r="G11" s="45" t="s">
        <v>229</v>
      </c>
      <c r="H11" s="46" t="s">
        <v>148</v>
      </c>
      <c r="I11" s="44" t="s">
        <v>18</v>
      </c>
      <c r="J11" s="45" t="s">
        <v>229</v>
      </c>
      <c r="K11" s="46" t="s">
        <v>148</v>
      </c>
      <c r="L11" s="44" t="s">
        <v>18</v>
      </c>
      <c r="M11" s="45" t="s">
        <v>229</v>
      </c>
      <c r="N11" s="46" t="s">
        <v>148</v>
      </c>
      <c r="O11" s="44" t="s">
        <v>20</v>
      </c>
      <c r="P11" s="47" t="s">
        <v>18</v>
      </c>
      <c r="Q11" s="45" t="s">
        <v>229</v>
      </c>
      <c r="R11" s="46" t="s">
        <v>148</v>
      </c>
    </row>
    <row r="12" spans="1:18" s="18" customFormat="1" x14ac:dyDescent="0.15">
      <c r="A12" s="495" t="s">
        <v>85</v>
      </c>
      <c r="B12" s="48"/>
      <c r="C12" s="274" t="s">
        <v>86</v>
      </c>
      <c r="D12" s="4">
        <v>5300</v>
      </c>
      <c r="E12" s="155"/>
      <c r="F12" s="274" t="s">
        <v>86</v>
      </c>
      <c r="G12" s="4">
        <v>2750</v>
      </c>
      <c r="H12" s="155"/>
      <c r="I12" s="274" t="s">
        <v>86</v>
      </c>
      <c r="J12" s="4">
        <v>650</v>
      </c>
      <c r="K12" s="155"/>
      <c r="L12" s="274" t="s">
        <v>86</v>
      </c>
      <c r="M12" s="4">
        <v>1250</v>
      </c>
      <c r="N12" s="155"/>
      <c r="O12" s="49" t="s">
        <v>26</v>
      </c>
      <c r="P12" s="274" t="s">
        <v>87</v>
      </c>
      <c r="Q12" s="4">
        <v>250</v>
      </c>
      <c r="R12" s="155"/>
    </row>
    <row r="13" spans="1:18" s="18" customFormat="1" ht="14.25" thickBot="1" x14ac:dyDescent="0.2">
      <c r="A13" s="496"/>
      <c r="B13" s="84"/>
      <c r="C13" s="277" t="s">
        <v>220</v>
      </c>
      <c r="D13" s="15">
        <v>800</v>
      </c>
      <c r="E13" s="178"/>
      <c r="F13" s="280"/>
      <c r="G13" s="15"/>
      <c r="H13" s="176"/>
      <c r="I13" s="280"/>
      <c r="J13" s="15"/>
      <c r="K13" s="176"/>
      <c r="L13" s="280"/>
      <c r="M13" s="15"/>
      <c r="N13" s="176"/>
      <c r="O13" s="51"/>
      <c r="P13" s="277"/>
      <c r="Q13" s="15"/>
      <c r="R13" s="176"/>
    </row>
    <row r="14" spans="1:18" s="18" customFormat="1" ht="14.25" thickBot="1" x14ac:dyDescent="0.2">
      <c r="A14" s="496"/>
      <c r="B14" s="375"/>
      <c r="C14" s="276" t="s">
        <v>39</v>
      </c>
      <c r="D14" s="17">
        <f>SUM(D12:D13)</f>
        <v>6100</v>
      </c>
      <c r="E14" s="359">
        <f>SUM(E12:E13)</f>
        <v>0</v>
      </c>
      <c r="F14" s="279" t="s">
        <v>39</v>
      </c>
      <c r="G14" s="17">
        <f>SUM(G12:G13)</f>
        <v>2750</v>
      </c>
      <c r="H14" s="359">
        <f>SUM(H12:H13)</f>
        <v>0</v>
      </c>
      <c r="I14" s="279" t="s">
        <v>39</v>
      </c>
      <c r="J14" s="17">
        <f>SUM(J12:J13)</f>
        <v>650</v>
      </c>
      <c r="K14" s="359">
        <f>SUM(K12:K13)</f>
        <v>0</v>
      </c>
      <c r="L14" s="279" t="s">
        <v>39</v>
      </c>
      <c r="M14" s="17">
        <f>SUM(M12:M13)</f>
        <v>1250</v>
      </c>
      <c r="N14" s="359">
        <f>SUM(N12:N13)</f>
        <v>0</v>
      </c>
      <c r="O14" s="54"/>
      <c r="P14" s="275" t="s">
        <v>39</v>
      </c>
      <c r="Q14" s="17">
        <f>SUM(Q10:Q13)</f>
        <v>250</v>
      </c>
      <c r="R14" s="359">
        <f>SUM(R12:R13)</f>
        <v>0</v>
      </c>
    </row>
    <row r="15" spans="1:18" s="18" customFormat="1" x14ac:dyDescent="0.15">
      <c r="A15" s="497"/>
      <c r="B15" s="55"/>
      <c r="C15" s="56"/>
      <c r="D15" s="8"/>
      <c r="E15" s="8"/>
      <c r="F15" s="56"/>
      <c r="G15" s="8"/>
      <c r="H15" s="8"/>
      <c r="I15" s="56"/>
      <c r="J15" s="8"/>
      <c r="K15" s="8"/>
      <c r="L15" s="56"/>
      <c r="M15" s="8"/>
      <c r="N15" s="8"/>
      <c r="O15" s="57"/>
      <c r="P15" s="58" t="s">
        <v>40</v>
      </c>
      <c r="Q15" s="59"/>
      <c r="R15" s="161">
        <f>SUM(E14+H14+K14+N14+R14)</f>
        <v>0</v>
      </c>
    </row>
    <row r="16" spans="1:18" s="18" customFormat="1" ht="11.25" customHeight="1" thickBot="1" x14ac:dyDescent="0.2">
      <c r="C16" s="60"/>
      <c r="D16" s="60"/>
      <c r="F16" s="60"/>
      <c r="G16" s="60"/>
      <c r="I16" s="60"/>
      <c r="J16" s="60"/>
      <c r="L16" s="60"/>
      <c r="M16" s="60"/>
      <c r="O16" s="60"/>
      <c r="P16" s="60"/>
      <c r="Q16" s="60"/>
    </row>
    <row r="17" spans="1:18" s="18" customFormat="1" x14ac:dyDescent="0.15">
      <c r="A17" s="501" t="s">
        <v>12</v>
      </c>
      <c r="B17" s="502"/>
      <c r="C17" s="44" t="s">
        <v>18</v>
      </c>
      <c r="D17" s="45" t="s">
        <v>229</v>
      </c>
      <c r="E17" s="46" t="s">
        <v>148</v>
      </c>
      <c r="F17" s="44" t="s">
        <v>18</v>
      </c>
      <c r="G17" s="45" t="s">
        <v>229</v>
      </c>
      <c r="H17" s="46" t="s">
        <v>148</v>
      </c>
      <c r="I17" s="44" t="s">
        <v>18</v>
      </c>
      <c r="J17" s="45" t="s">
        <v>229</v>
      </c>
      <c r="K17" s="46" t="s">
        <v>148</v>
      </c>
      <c r="L17" s="44" t="s">
        <v>18</v>
      </c>
      <c r="M17" s="45" t="s">
        <v>229</v>
      </c>
      <c r="N17" s="46" t="s">
        <v>148</v>
      </c>
      <c r="O17" s="44" t="s">
        <v>20</v>
      </c>
      <c r="P17" s="47" t="s">
        <v>18</v>
      </c>
      <c r="Q17" s="45" t="s">
        <v>229</v>
      </c>
      <c r="R17" s="46" t="s">
        <v>148</v>
      </c>
    </row>
    <row r="18" spans="1:18" s="18" customFormat="1" x14ac:dyDescent="0.15">
      <c r="A18" s="524" t="s">
        <v>88</v>
      </c>
      <c r="B18" s="284" t="s">
        <v>89</v>
      </c>
      <c r="C18" s="274" t="s">
        <v>305</v>
      </c>
      <c r="D18" s="4">
        <v>1000</v>
      </c>
      <c r="E18" s="155"/>
      <c r="F18" s="278" t="s">
        <v>174</v>
      </c>
      <c r="G18" s="4">
        <v>150</v>
      </c>
      <c r="H18" s="155"/>
      <c r="I18" s="278"/>
      <c r="J18" s="4"/>
      <c r="K18" s="16"/>
      <c r="L18" s="278" t="s">
        <v>90</v>
      </c>
      <c r="M18" s="4">
        <v>200</v>
      </c>
      <c r="N18" s="155"/>
      <c r="O18" s="49"/>
      <c r="P18" s="274"/>
      <c r="Q18" s="4"/>
      <c r="R18" s="264"/>
    </row>
    <row r="19" spans="1:18" s="18" customFormat="1" x14ac:dyDescent="0.15">
      <c r="A19" s="525"/>
      <c r="B19" s="284" t="s">
        <v>91</v>
      </c>
      <c r="C19" s="282" t="s">
        <v>92</v>
      </c>
      <c r="D19" s="4">
        <v>1300</v>
      </c>
      <c r="E19" s="155"/>
      <c r="F19" s="278"/>
      <c r="G19" s="4"/>
      <c r="H19" s="159"/>
      <c r="I19" s="278"/>
      <c r="J19" s="4"/>
      <c r="K19" s="16"/>
      <c r="L19" s="278"/>
      <c r="M19" s="4"/>
      <c r="N19" s="159"/>
      <c r="O19" s="49"/>
      <c r="P19" s="274"/>
      <c r="Q19" s="4"/>
      <c r="R19" s="16"/>
    </row>
    <row r="20" spans="1:18" s="18" customFormat="1" x14ac:dyDescent="0.15">
      <c r="A20" s="525"/>
      <c r="B20" s="284" t="s">
        <v>91</v>
      </c>
      <c r="C20" s="274" t="s">
        <v>324</v>
      </c>
      <c r="D20" s="4">
        <v>550</v>
      </c>
      <c r="E20" s="155"/>
      <c r="F20" s="278"/>
      <c r="G20" s="4"/>
      <c r="H20" s="159"/>
      <c r="I20" s="278"/>
      <c r="J20" s="4"/>
      <c r="K20" s="16"/>
      <c r="L20" s="278"/>
      <c r="M20" s="4"/>
      <c r="N20" s="159"/>
      <c r="O20" s="49"/>
      <c r="P20" s="274"/>
      <c r="Q20" s="4"/>
      <c r="R20" s="16"/>
    </row>
    <row r="21" spans="1:18" s="18" customFormat="1" x14ac:dyDescent="0.15">
      <c r="A21" s="525"/>
      <c r="B21" s="284" t="s">
        <v>93</v>
      </c>
      <c r="C21" s="274" t="s">
        <v>94</v>
      </c>
      <c r="D21" s="4">
        <v>1300</v>
      </c>
      <c r="E21" s="155"/>
      <c r="F21" s="278"/>
      <c r="G21" s="4"/>
      <c r="H21" s="159"/>
      <c r="I21" s="278"/>
      <c r="J21" s="4"/>
      <c r="K21" s="16"/>
      <c r="L21" s="286"/>
      <c r="M21" s="4"/>
      <c r="N21" s="159"/>
      <c r="O21" s="49"/>
      <c r="P21" s="274"/>
      <c r="Q21" s="4"/>
      <c r="R21" s="16"/>
    </row>
    <row r="22" spans="1:18" s="18" customFormat="1" x14ac:dyDescent="0.15">
      <c r="A22" s="525"/>
      <c r="B22" s="284" t="s">
        <v>157</v>
      </c>
      <c r="C22" s="277" t="s">
        <v>235</v>
      </c>
      <c r="D22" s="15">
        <v>1000</v>
      </c>
      <c r="E22" s="155"/>
      <c r="F22" s="280"/>
      <c r="G22" s="211"/>
      <c r="H22" s="155"/>
      <c r="I22" s="280"/>
      <c r="J22" s="15"/>
      <c r="K22" s="30"/>
      <c r="L22" s="288"/>
      <c r="M22" s="15"/>
      <c r="N22" s="159"/>
      <c r="O22" s="51"/>
      <c r="P22" s="277"/>
      <c r="Q22" s="15"/>
      <c r="R22" s="30"/>
    </row>
    <row r="23" spans="1:18" s="18" customFormat="1" x14ac:dyDescent="0.15">
      <c r="A23" s="525"/>
      <c r="B23" s="284" t="s">
        <v>95</v>
      </c>
      <c r="C23" s="277" t="s">
        <v>164</v>
      </c>
      <c r="D23" s="15">
        <v>1450</v>
      </c>
      <c r="E23" s="155"/>
      <c r="F23" s="280"/>
      <c r="G23" s="15"/>
      <c r="H23" s="159"/>
      <c r="I23" s="280"/>
      <c r="J23" s="15"/>
      <c r="K23" s="30"/>
      <c r="L23" s="288" t="s">
        <v>96</v>
      </c>
      <c r="M23" s="15">
        <v>100</v>
      </c>
      <c r="N23" s="159"/>
      <c r="O23" s="51"/>
      <c r="P23" s="277"/>
      <c r="Q23" s="15"/>
      <c r="R23" s="30"/>
    </row>
    <row r="24" spans="1:18" s="18" customFormat="1" x14ac:dyDescent="0.15">
      <c r="A24" s="525"/>
      <c r="B24" s="284" t="s">
        <v>95</v>
      </c>
      <c r="C24" s="277" t="s">
        <v>163</v>
      </c>
      <c r="D24" s="15">
        <v>700</v>
      </c>
      <c r="E24" s="155"/>
      <c r="F24" s="280"/>
      <c r="G24" s="15"/>
      <c r="H24" s="159"/>
      <c r="I24" s="280"/>
      <c r="J24" s="15"/>
      <c r="K24" s="30"/>
      <c r="L24" s="288"/>
      <c r="M24" s="15"/>
      <c r="N24" s="159"/>
      <c r="O24" s="51"/>
      <c r="P24" s="277"/>
      <c r="Q24" s="15"/>
      <c r="R24" s="30"/>
    </row>
    <row r="25" spans="1:18" s="18" customFormat="1" x14ac:dyDescent="0.15">
      <c r="A25" s="525"/>
      <c r="B25" s="284" t="s">
        <v>97</v>
      </c>
      <c r="C25" s="277" t="s">
        <v>98</v>
      </c>
      <c r="D25" s="15">
        <v>950</v>
      </c>
      <c r="E25" s="155"/>
      <c r="F25" s="280"/>
      <c r="G25" s="15"/>
      <c r="H25" s="159"/>
      <c r="I25" s="280"/>
      <c r="J25" s="15"/>
      <c r="K25" s="30"/>
      <c r="L25" s="288"/>
      <c r="M25" s="15"/>
      <c r="N25" s="159"/>
      <c r="O25" s="51"/>
      <c r="P25" s="277"/>
      <c r="Q25" s="15"/>
      <c r="R25" s="30"/>
    </row>
    <row r="26" spans="1:18" s="18" customFormat="1" x14ac:dyDescent="0.15">
      <c r="A26" s="525"/>
      <c r="B26" s="284" t="s">
        <v>99</v>
      </c>
      <c r="C26" s="277" t="s">
        <v>100</v>
      </c>
      <c r="D26" s="15">
        <v>600</v>
      </c>
      <c r="E26" s="155"/>
      <c r="F26" s="280"/>
      <c r="G26" s="15"/>
      <c r="H26" s="159"/>
      <c r="I26" s="280"/>
      <c r="J26" s="15"/>
      <c r="K26" s="30"/>
      <c r="L26" s="288"/>
      <c r="M26" s="15"/>
      <c r="N26" s="159"/>
      <c r="O26" s="51"/>
      <c r="P26" s="277"/>
      <c r="Q26" s="15"/>
      <c r="R26" s="30"/>
    </row>
    <row r="27" spans="1:18" s="18" customFormat="1" ht="14.25" thickBot="1" x14ac:dyDescent="0.2">
      <c r="A27" s="525"/>
      <c r="B27" s="337" t="s">
        <v>99</v>
      </c>
      <c r="C27" s="277" t="s">
        <v>101</v>
      </c>
      <c r="D27" s="15">
        <v>650</v>
      </c>
      <c r="E27" s="178"/>
      <c r="F27" s="280"/>
      <c r="G27" s="15"/>
      <c r="H27" s="176"/>
      <c r="I27" s="280"/>
      <c r="J27" s="15"/>
      <c r="K27" s="30"/>
      <c r="L27" s="280"/>
      <c r="M27" s="15"/>
      <c r="N27" s="176"/>
      <c r="O27" s="51"/>
      <c r="P27" s="277"/>
      <c r="Q27" s="15"/>
      <c r="R27" s="30"/>
    </row>
    <row r="28" spans="1:18" s="18" customFormat="1" ht="14.25" thickBot="1" x14ac:dyDescent="0.2">
      <c r="A28" s="526"/>
      <c r="B28" s="379"/>
      <c r="C28" s="276" t="s">
        <v>39</v>
      </c>
      <c r="D28" s="273">
        <f>SUM(D18:D27)</f>
        <v>9500</v>
      </c>
      <c r="E28" s="359">
        <f>SUM(E18:E27)</f>
        <v>0</v>
      </c>
      <c r="F28" s="279" t="s">
        <v>39</v>
      </c>
      <c r="G28" s="17">
        <f>SUM(G18:G27)</f>
        <v>150</v>
      </c>
      <c r="H28" s="359">
        <f>SUM(H18:H27)</f>
        <v>0</v>
      </c>
      <c r="I28" s="279"/>
      <c r="J28" s="17"/>
      <c r="K28" s="384"/>
      <c r="L28" s="279" t="s">
        <v>39</v>
      </c>
      <c r="M28" s="17">
        <f>SUM(M18:M27)</f>
        <v>300</v>
      </c>
      <c r="N28" s="359">
        <f>SUM(N18:N27)</f>
        <v>0</v>
      </c>
      <c r="O28" s="53"/>
      <c r="P28" s="275"/>
      <c r="Q28" s="17"/>
      <c r="R28" s="384"/>
    </row>
    <row r="29" spans="1:18" s="18" customFormat="1" x14ac:dyDescent="0.15">
      <c r="A29" s="527"/>
      <c r="B29" s="86"/>
      <c r="C29" s="56"/>
      <c r="D29" s="8"/>
      <c r="E29" s="8"/>
      <c r="F29" s="56"/>
      <c r="G29" s="8"/>
      <c r="H29" s="8"/>
      <c r="I29" s="56"/>
      <c r="J29" s="8"/>
      <c r="K29" s="8"/>
      <c r="L29" s="56"/>
      <c r="M29" s="8"/>
      <c r="N29" s="8"/>
      <c r="O29" s="74"/>
      <c r="P29" s="58" t="s">
        <v>40</v>
      </c>
      <c r="Q29" s="59"/>
      <c r="R29" s="162">
        <f>SUM(E28+H28+N28)</f>
        <v>0</v>
      </c>
    </row>
    <row r="30" spans="1:18" s="18" customFormat="1" x14ac:dyDescent="0.15">
      <c r="B30" s="87" t="s">
        <v>83</v>
      </c>
    </row>
    <row r="31" spans="1:18" s="18" customFormat="1" x14ac:dyDescent="0.15">
      <c r="B31" s="87" t="s">
        <v>326</v>
      </c>
    </row>
  </sheetData>
  <mergeCells count="27">
    <mergeCell ref="L6:M6"/>
    <mergeCell ref="N6:R7"/>
    <mergeCell ref="A7:B7"/>
    <mergeCell ref="C7:G7"/>
    <mergeCell ref="B2:E2"/>
    <mergeCell ref="L5:M5"/>
    <mergeCell ref="H7:I7"/>
    <mergeCell ref="J7:K7"/>
    <mergeCell ref="A5:D5"/>
    <mergeCell ref="E5:G5"/>
    <mergeCell ref="H5:I5"/>
    <mergeCell ref="A17:B17"/>
    <mergeCell ref="A18:A29"/>
    <mergeCell ref="O8:R8"/>
    <mergeCell ref="G1:L2"/>
    <mergeCell ref="A10:B11"/>
    <mergeCell ref="A12:A15"/>
    <mergeCell ref="L7:M7"/>
    <mergeCell ref="A8:B8"/>
    <mergeCell ref="C8:G8"/>
    <mergeCell ref="H8:I8"/>
    <mergeCell ref="J8:K8"/>
    <mergeCell ref="L8:M8"/>
    <mergeCell ref="N5:R5"/>
    <mergeCell ref="A6:D6"/>
    <mergeCell ref="E6:G6"/>
    <mergeCell ref="H6:I6"/>
  </mergeCells>
  <phoneticPr fontId="2"/>
  <conditionalFormatting sqref="N12:N14 K12:K14 H12:H14 E12:E14 R12:R14 H18:H28 E18:E28 N18:N28">
    <cfRule type="expression" dxfId="22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38"/>
  <sheetViews>
    <sheetView showZeros="0" workbookViewId="0">
      <selection activeCell="A6" sqref="A6:D6"/>
    </sheetView>
  </sheetViews>
  <sheetFormatPr defaultRowHeight="13.5" x14ac:dyDescent="0.15"/>
  <cols>
    <col min="1" max="1" width="3.75" style="95" customWidth="1"/>
    <col min="2" max="2" width="5.625" style="95" customWidth="1"/>
    <col min="3" max="3" width="9" style="95" customWidth="1"/>
    <col min="4" max="4" width="7.125" style="95" customWidth="1"/>
    <col min="5" max="5" width="8.125" style="95" customWidth="1"/>
    <col min="6" max="6" width="9" style="95" customWidth="1"/>
    <col min="7" max="7" width="7.125" style="95" customWidth="1"/>
    <col min="8" max="8" width="8.125" style="95" customWidth="1"/>
    <col min="9" max="9" width="9" style="95" customWidth="1"/>
    <col min="10" max="10" width="7.125" style="95" customWidth="1"/>
    <col min="11" max="11" width="8.125" style="95" customWidth="1"/>
    <col min="12" max="12" width="9" style="95" customWidth="1"/>
    <col min="13" max="13" width="7.125" style="95" customWidth="1"/>
    <col min="14" max="15" width="8.125" style="95" customWidth="1"/>
    <col min="16" max="16" width="9" style="95" customWidth="1"/>
    <col min="17" max="17" width="7.125" style="95" customWidth="1"/>
    <col min="18" max="18" width="8.125" style="95" customWidth="1"/>
    <col min="19" max="16384" width="9" style="95"/>
  </cols>
  <sheetData>
    <row r="1" spans="1:18" ht="21" customHeight="1" x14ac:dyDescent="0.2">
      <c r="A1" s="94" t="s">
        <v>102</v>
      </c>
      <c r="B1" s="94"/>
      <c r="C1" s="94"/>
      <c r="D1" s="94"/>
      <c r="E1" s="94"/>
      <c r="F1" s="94"/>
      <c r="G1" s="547" t="s">
        <v>226</v>
      </c>
      <c r="H1" s="548"/>
      <c r="I1" s="548"/>
      <c r="J1" s="548"/>
      <c r="K1" s="548"/>
      <c r="L1" s="549"/>
      <c r="N1" s="151" t="s">
        <v>177</v>
      </c>
      <c r="O1" s="152"/>
      <c r="P1" s="152"/>
      <c r="Q1" s="152"/>
      <c r="R1" s="152"/>
    </row>
    <row r="2" spans="1:18" ht="18.75" customHeight="1" thickBot="1" x14ac:dyDescent="0.2">
      <c r="A2" s="96"/>
      <c r="B2" s="553" t="str">
        <f>山形市・上山市!B2</f>
        <v>2022年12月1日現在</v>
      </c>
      <c r="C2" s="553"/>
      <c r="D2" s="553"/>
      <c r="E2" s="553"/>
      <c r="F2" s="96"/>
      <c r="G2" s="550"/>
      <c r="H2" s="551"/>
      <c r="I2" s="551"/>
      <c r="J2" s="551"/>
      <c r="K2" s="551"/>
      <c r="L2" s="552"/>
      <c r="N2" s="29" t="s">
        <v>178</v>
      </c>
      <c r="O2" s="29"/>
      <c r="P2" s="29"/>
      <c r="Q2" s="29"/>
      <c r="R2" s="29"/>
    </row>
    <row r="3" spans="1:18" ht="13.5" customHeight="1" x14ac:dyDescent="0.2">
      <c r="A3" s="97"/>
      <c r="B3" s="97"/>
      <c r="C3" s="97"/>
      <c r="D3" s="97"/>
      <c r="H3" s="98"/>
      <c r="I3" s="98"/>
      <c r="J3" s="98"/>
      <c r="K3" s="98"/>
      <c r="L3" s="98"/>
      <c r="N3" s="153" t="s">
        <v>179</v>
      </c>
      <c r="O3" s="153"/>
      <c r="P3" s="153"/>
      <c r="Q3" s="153"/>
      <c r="R3" s="153"/>
    </row>
    <row r="4" spans="1:18" ht="13.5" customHeight="1" thickBot="1" x14ac:dyDescent="0.2">
      <c r="N4" s="154" t="s">
        <v>180</v>
      </c>
      <c r="O4" s="154"/>
      <c r="P4" s="154"/>
      <c r="Q4" s="154"/>
      <c r="R4" s="154"/>
    </row>
    <row r="5" spans="1:18" ht="20.100000000000001" customHeight="1" x14ac:dyDescent="0.15">
      <c r="A5" s="541" t="s">
        <v>147</v>
      </c>
      <c r="B5" s="554"/>
      <c r="C5" s="554"/>
      <c r="D5" s="543"/>
      <c r="E5" s="541" t="s">
        <v>1</v>
      </c>
      <c r="F5" s="554"/>
      <c r="G5" s="543"/>
      <c r="H5" s="541" t="s">
        <v>2</v>
      </c>
      <c r="I5" s="543"/>
      <c r="J5" s="99" t="s">
        <v>3</v>
      </c>
      <c r="K5" s="99" t="s">
        <v>4</v>
      </c>
      <c r="L5" s="541" t="s">
        <v>5</v>
      </c>
      <c r="M5" s="559"/>
      <c r="N5" s="563" t="s">
        <v>6</v>
      </c>
      <c r="O5" s="564"/>
      <c r="P5" s="564"/>
      <c r="Q5" s="564"/>
      <c r="R5" s="565"/>
    </row>
    <row r="6" spans="1:18" ht="23.1" customHeight="1" x14ac:dyDescent="0.15">
      <c r="A6" s="541">
        <f>山形市・上山市!A6</f>
        <v>0</v>
      </c>
      <c r="B6" s="554"/>
      <c r="C6" s="554"/>
      <c r="D6" s="543"/>
      <c r="E6" s="541">
        <f>山形市・上山市!E6</f>
        <v>0</v>
      </c>
      <c r="F6" s="554"/>
      <c r="G6" s="543"/>
      <c r="H6" s="544">
        <f>山形市・上山市!H6</f>
        <v>0</v>
      </c>
      <c r="I6" s="546"/>
      <c r="J6" s="262">
        <f>山形市・上山市!J6</f>
        <v>0</v>
      </c>
      <c r="K6" s="100"/>
      <c r="L6" s="566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567"/>
      <c r="N6" s="461">
        <f>山形市・上山市!N6</f>
        <v>0</v>
      </c>
      <c r="O6" s="462"/>
      <c r="P6" s="462"/>
      <c r="Q6" s="462"/>
      <c r="R6" s="463"/>
    </row>
    <row r="7" spans="1:18" ht="20.100000000000001" customHeight="1" x14ac:dyDescent="0.15">
      <c r="A7" s="541" t="s">
        <v>7</v>
      </c>
      <c r="B7" s="543"/>
      <c r="C7" s="544">
        <f>山形市・上山市!C7</f>
        <v>0</v>
      </c>
      <c r="D7" s="545"/>
      <c r="E7" s="545"/>
      <c r="F7" s="545"/>
      <c r="G7" s="546"/>
      <c r="H7" s="541" t="s">
        <v>8</v>
      </c>
      <c r="I7" s="543"/>
      <c r="J7" s="541" t="s">
        <v>9</v>
      </c>
      <c r="K7" s="543"/>
      <c r="L7" s="541" t="s">
        <v>175</v>
      </c>
      <c r="M7" s="542"/>
      <c r="N7" s="464"/>
      <c r="O7" s="465"/>
      <c r="P7" s="465"/>
      <c r="Q7" s="465"/>
      <c r="R7" s="466"/>
    </row>
    <row r="8" spans="1:18" ht="20.100000000000001" customHeight="1" thickBot="1" x14ac:dyDescent="0.2">
      <c r="A8" s="541" t="s">
        <v>10</v>
      </c>
      <c r="B8" s="543"/>
      <c r="C8" s="544">
        <f>山形市・上山市!C8</f>
        <v>0</v>
      </c>
      <c r="D8" s="545"/>
      <c r="E8" s="545"/>
      <c r="F8" s="545"/>
      <c r="G8" s="546"/>
      <c r="H8" s="544">
        <f>山形市・上山市!H8</f>
        <v>0</v>
      </c>
      <c r="I8" s="546"/>
      <c r="J8" s="467">
        <f>山形市・上山市!J8</f>
        <v>0</v>
      </c>
      <c r="K8" s="528"/>
      <c r="L8" s="560">
        <f>R16+R22+R31</f>
        <v>0</v>
      </c>
      <c r="M8" s="542"/>
      <c r="N8" s="101" t="s">
        <v>11</v>
      </c>
      <c r="O8" s="561"/>
      <c r="P8" s="561"/>
      <c r="Q8" s="561"/>
      <c r="R8" s="562"/>
    </row>
    <row r="9" spans="1:18" ht="11.25" customHeight="1" x14ac:dyDescent="0.1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</row>
    <row r="10" spans="1:18" s="127" customFormat="1" ht="14.25" thickBot="1" x14ac:dyDescent="0.2">
      <c r="A10" s="555" t="s">
        <v>12</v>
      </c>
      <c r="B10" s="556"/>
      <c r="C10" s="120" t="s">
        <v>13</v>
      </c>
      <c r="D10" s="121"/>
      <c r="E10" s="122"/>
      <c r="F10" s="123" t="s">
        <v>14</v>
      </c>
      <c r="G10" s="121"/>
      <c r="H10" s="122"/>
      <c r="I10" s="123" t="s">
        <v>15</v>
      </c>
      <c r="J10" s="121"/>
      <c r="K10" s="122"/>
      <c r="L10" s="123" t="s">
        <v>16</v>
      </c>
      <c r="M10" s="121"/>
      <c r="N10" s="122"/>
      <c r="O10" s="124" t="s">
        <v>17</v>
      </c>
      <c r="P10" s="125"/>
      <c r="Q10" s="125"/>
      <c r="R10" s="126"/>
    </row>
    <row r="11" spans="1:18" s="127" customFormat="1" x14ac:dyDescent="0.15">
      <c r="A11" s="557"/>
      <c r="B11" s="558"/>
      <c r="C11" s="128" t="s">
        <v>18</v>
      </c>
      <c r="D11" s="129" t="s">
        <v>229</v>
      </c>
      <c r="E11" s="130" t="s">
        <v>148</v>
      </c>
      <c r="F11" s="128" t="s">
        <v>18</v>
      </c>
      <c r="G11" s="129" t="s">
        <v>229</v>
      </c>
      <c r="H11" s="130" t="s">
        <v>148</v>
      </c>
      <c r="I11" s="128" t="s">
        <v>18</v>
      </c>
      <c r="J11" s="129" t="s">
        <v>229</v>
      </c>
      <c r="K11" s="130" t="s">
        <v>148</v>
      </c>
      <c r="L11" s="128" t="s">
        <v>18</v>
      </c>
      <c r="M11" s="129" t="s">
        <v>229</v>
      </c>
      <c r="N11" s="130" t="s">
        <v>148</v>
      </c>
      <c r="O11" s="128" t="s">
        <v>20</v>
      </c>
      <c r="P11" s="131" t="s">
        <v>18</v>
      </c>
      <c r="Q11" s="129" t="s">
        <v>229</v>
      </c>
      <c r="R11" s="130" t="s">
        <v>148</v>
      </c>
    </row>
    <row r="12" spans="1:18" s="127" customFormat="1" x14ac:dyDescent="0.15">
      <c r="A12" s="538" t="s">
        <v>337</v>
      </c>
      <c r="B12" s="132"/>
      <c r="C12" s="293" t="s">
        <v>103</v>
      </c>
      <c r="D12" s="169">
        <v>3350</v>
      </c>
      <c r="E12" s="155"/>
      <c r="F12" s="293" t="s">
        <v>104</v>
      </c>
      <c r="G12" s="169">
        <v>1700</v>
      </c>
      <c r="H12" s="155"/>
      <c r="I12" s="293" t="s">
        <v>103</v>
      </c>
      <c r="J12" s="169">
        <v>950</v>
      </c>
      <c r="K12" s="155"/>
      <c r="L12" s="298" t="s">
        <v>105</v>
      </c>
      <c r="M12" s="169">
        <v>5400</v>
      </c>
      <c r="N12" s="155"/>
      <c r="O12" s="133" t="s">
        <v>26</v>
      </c>
      <c r="P12" s="293" t="s">
        <v>103</v>
      </c>
      <c r="Q12" s="169">
        <v>300</v>
      </c>
      <c r="R12" s="155"/>
    </row>
    <row r="13" spans="1:18" s="127" customFormat="1" x14ac:dyDescent="0.15">
      <c r="A13" s="539"/>
      <c r="B13" s="132"/>
      <c r="C13" s="293" t="s">
        <v>107</v>
      </c>
      <c r="D13" s="290">
        <v>4150</v>
      </c>
      <c r="E13" s="155"/>
      <c r="F13" s="295" t="s">
        <v>106</v>
      </c>
      <c r="G13" s="290">
        <v>2100</v>
      </c>
      <c r="H13" s="155"/>
      <c r="I13" s="293" t="s">
        <v>107</v>
      </c>
      <c r="J13" s="290">
        <v>350</v>
      </c>
      <c r="K13" s="163"/>
      <c r="L13" s="299"/>
      <c r="M13" s="290"/>
      <c r="N13" s="163"/>
      <c r="O13" s="133" t="s">
        <v>26</v>
      </c>
      <c r="P13" s="293" t="s">
        <v>107</v>
      </c>
      <c r="Q13" s="290">
        <v>200</v>
      </c>
      <c r="R13" s="163"/>
    </row>
    <row r="14" spans="1:18" s="127" customFormat="1" ht="14.25" thickBot="1" x14ac:dyDescent="0.2">
      <c r="A14" s="539"/>
      <c r="B14" s="132"/>
      <c r="C14" s="293" t="s">
        <v>108</v>
      </c>
      <c r="D14" s="169">
        <v>3800</v>
      </c>
      <c r="E14" s="155"/>
      <c r="F14" s="293" t="s">
        <v>289</v>
      </c>
      <c r="G14" s="169">
        <v>150</v>
      </c>
      <c r="H14" s="155"/>
      <c r="I14" s="293" t="s">
        <v>108</v>
      </c>
      <c r="J14" s="169">
        <v>550</v>
      </c>
      <c r="K14" s="163"/>
      <c r="L14" s="298"/>
      <c r="M14" s="169"/>
      <c r="N14" s="163"/>
      <c r="O14" s="133" t="s">
        <v>26</v>
      </c>
      <c r="P14" s="293" t="s">
        <v>108</v>
      </c>
      <c r="Q14" s="169">
        <v>250</v>
      </c>
      <c r="R14" s="163"/>
    </row>
    <row r="15" spans="1:18" s="127" customFormat="1" ht="14.25" thickBot="1" x14ac:dyDescent="0.2">
      <c r="A15" s="539"/>
      <c r="B15" s="386"/>
      <c r="C15" s="388" t="s">
        <v>39</v>
      </c>
      <c r="D15" s="291">
        <f>SUM(D12:D14)</f>
        <v>11300</v>
      </c>
      <c r="E15" s="389">
        <f>SUM(E12:E14)</f>
        <v>0</v>
      </c>
      <c r="F15" s="294" t="s">
        <v>39</v>
      </c>
      <c r="G15" s="291">
        <f>SUM(G12:G14)</f>
        <v>3950</v>
      </c>
      <c r="H15" s="389">
        <f>SUM(H12:H14)</f>
        <v>0</v>
      </c>
      <c r="I15" s="294" t="s">
        <v>39</v>
      </c>
      <c r="J15" s="291">
        <f>SUM(J12:J14)</f>
        <v>1850</v>
      </c>
      <c r="K15" s="389">
        <f>SUM(K12:K14)</f>
        <v>0</v>
      </c>
      <c r="L15" s="294" t="s">
        <v>39</v>
      </c>
      <c r="M15" s="291">
        <f>SUM(M12:M13)</f>
        <v>5400</v>
      </c>
      <c r="N15" s="389">
        <f>SUM(N12:N14)</f>
        <v>0</v>
      </c>
      <c r="O15" s="136"/>
      <c r="P15" s="296" t="s">
        <v>39</v>
      </c>
      <c r="Q15" s="291">
        <f>SUM(Q10:Q14)</f>
        <v>750</v>
      </c>
      <c r="R15" s="389">
        <f>SUM(R12:R14)</f>
        <v>0</v>
      </c>
    </row>
    <row r="16" spans="1:18" s="127" customFormat="1" x14ac:dyDescent="0.15">
      <c r="A16" s="540"/>
      <c r="B16" s="137"/>
      <c r="C16" s="138"/>
      <c r="D16" s="117"/>
      <c r="E16" s="117"/>
      <c r="F16" s="138"/>
      <c r="G16" s="117"/>
      <c r="H16" s="117"/>
      <c r="I16" s="138"/>
      <c r="J16" s="117"/>
      <c r="K16" s="117"/>
      <c r="L16" s="138"/>
      <c r="M16" s="117"/>
      <c r="N16" s="117"/>
      <c r="O16" s="139"/>
      <c r="P16" s="140" t="s">
        <v>40</v>
      </c>
      <c r="Q16" s="141"/>
      <c r="R16" s="164">
        <f>SUM(E15+H15+K15+N15+R15)</f>
        <v>0</v>
      </c>
    </row>
    <row r="17" spans="1:18" s="127" customFormat="1" ht="11.25" customHeight="1" thickBot="1" x14ac:dyDescent="0.2"/>
    <row r="18" spans="1:18" s="127" customFormat="1" x14ac:dyDescent="0.15">
      <c r="A18" s="532" t="s">
        <v>12</v>
      </c>
      <c r="B18" s="533"/>
      <c r="C18" s="128" t="s">
        <v>18</v>
      </c>
      <c r="D18" s="129" t="s">
        <v>229</v>
      </c>
      <c r="E18" s="130" t="s">
        <v>148</v>
      </c>
      <c r="F18" s="128" t="s">
        <v>18</v>
      </c>
      <c r="G18" s="129" t="s">
        <v>229</v>
      </c>
      <c r="H18" s="130" t="s">
        <v>148</v>
      </c>
      <c r="I18" s="128" t="s">
        <v>18</v>
      </c>
      <c r="J18" s="129" t="s">
        <v>229</v>
      </c>
      <c r="K18" s="130" t="s">
        <v>148</v>
      </c>
      <c r="L18" s="128" t="s">
        <v>18</v>
      </c>
      <c r="M18" s="129" t="s">
        <v>229</v>
      </c>
      <c r="N18" s="130" t="s">
        <v>148</v>
      </c>
      <c r="O18" s="128" t="s">
        <v>20</v>
      </c>
      <c r="P18" s="131" t="s">
        <v>18</v>
      </c>
      <c r="Q18" s="129" t="s">
        <v>229</v>
      </c>
      <c r="R18" s="130" t="s">
        <v>148</v>
      </c>
    </row>
    <row r="19" spans="1:18" s="127" customFormat="1" x14ac:dyDescent="0.15">
      <c r="A19" s="529" t="s">
        <v>109</v>
      </c>
      <c r="B19" s="132"/>
      <c r="C19" s="293" t="s">
        <v>153</v>
      </c>
      <c r="D19" s="114">
        <v>3400</v>
      </c>
      <c r="E19" s="155"/>
      <c r="F19" s="293" t="s">
        <v>208</v>
      </c>
      <c r="G19" s="114">
        <v>700</v>
      </c>
      <c r="H19" s="155"/>
      <c r="I19" s="293" t="s">
        <v>153</v>
      </c>
      <c r="J19" s="114">
        <v>150</v>
      </c>
      <c r="K19" s="155"/>
      <c r="L19" s="300" t="s">
        <v>153</v>
      </c>
      <c r="M19" s="209">
        <v>650</v>
      </c>
      <c r="N19" s="155"/>
      <c r="O19" s="133" t="s">
        <v>26</v>
      </c>
      <c r="P19" s="293" t="s">
        <v>217</v>
      </c>
      <c r="Q19" s="114">
        <v>100</v>
      </c>
      <c r="R19" s="155"/>
    </row>
    <row r="20" spans="1:18" s="127" customFormat="1" ht="14.25" thickBot="1" x14ac:dyDescent="0.2">
      <c r="A20" s="530"/>
      <c r="B20" s="142"/>
      <c r="C20" s="295" t="s">
        <v>110</v>
      </c>
      <c r="D20" s="116">
        <v>2200</v>
      </c>
      <c r="E20" s="178"/>
      <c r="F20" s="297" t="s">
        <v>209</v>
      </c>
      <c r="G20" s="116">
        <v>600</v>
      </c>
      <c r="H20" s="178"/>
      <c r="I20" s="295" t="s">
        <v>110</v>
      </c>
      <c r="J20" s="116">
        <v>500</v>
      </c>
      <c r="K20" s="178"/>
      <c r="L20" s="301" t="s">
        <v>208</v>
      </c>
      <c r="M20" s="210">
        <v>1200</v>
      </c>
      <c r="N20" s="178"/>
      <c r="O20" s="134"/>
      <c r="P20" s="295" t="s">
        <v>216</v>
      </c>
      <c r="Q20" s="116">
        <v>100</v>
      </c>
      <c r="R20" s="178"/>
    </row>
    <row r="21" spans="1:18" s="127" customFormat="1" ht="14.25" thickBot="1" x14ac:dyDescent="0.2">
      <c r="A21" s="530"/>
      <c r="B21" s="386"/>
      <c r="C21" s="388" t="s">
        <v>39</v>
      </c>
      <c r="D21" s="292">
        <f>SUM(D19:D20)</f>
        <v>5600</v>
      </c>
      <c r="E21" s="389">
        <f>SUM(E19:E20)</f>
        <v>0</v>
      </c>
      <c r="F21" s="294" t="s">
        <v>39</v>
      </c>
      <c r="G21" s="292">
        <f>SUM(G19:G20)</f>
        <v>1300</v>
      </c>
      <c r="H21" s="389">
        <f>SUM(H19:H20)</f>
        <v>0</v>
      </c>
      <c r="I21" s="294" t="s">
        <v>39</v>
      </c>
      <c r="J21" s="292">
        <f>SUM(J19:J20)</f>
        <v>650</v>
      </c>
      <c r="K21" s="389">
        <f>SUM(K19:K20)</f>
        <v>0</v>
      </c>
      <c r="L21" s="294" t="s">
        <v>39</v>
      </c>
      <c r="M21" s="292">
        <f>SUM(M19:M20)</f>
        <v>1850</v>
      </c>
      <c r="N21" s="389">
        <f>SUM(N19:N20)</f>
        <v>0</v>
      </c>
      <c r="O21" s="136"/>
      <c r="P21" s="296" t="s">
        <v>39</v>
      </c>
      <c r="Q21" s="292">
        <f>SUM(Q18:Q20)</f>
        <v>200</v>
      </c>
      <c r="R21" s="389">
        <f>SUM(R19:R20)</f>
        <v>0</v>
      </c>
    </row>
    <row r="22" spans="1:18" s="127" customFormat="1" x14ac:dyDescent="0.15">
      <c r="A22" s="531"/>
      <c r="B22" s="137"/>
      <c r="C22" s="138"/>
      <c r="D22" s="117"/>
      <c r="E22" s="117"/>
      <c r="F22" s="138"/>
      <c r="G22" s="117"/>
      <c r="H22" s="117"/>
      <c r="I22" s="138"/>
      <c r="J22" s="117"/>
      <c r="K22" s="117"/>
      <c r="L22" s="138"/>
      <c r="M22" s="117"/>
      <c r="N22" s="117"/>
      <c r="O22" s="139"/>
      <c r="P22" s="140" t="s">
        <v>40</v>
      </c>
      <c r="Q22" s="141"/>
      <c r="R22" s="164">
        <f>SUM(E21+H21+K21+N21+R21)</f>
        <v>0</v>
      </c>
    </row>
    <row r="23" spans="1:18" s="127" customFormat="1" ht="11.25" customHeight="1" thickBot="1" x14ac:dyDescent="0.2">
      <c r="C23" s="143"/>
      <c r="D23" s="143"/>
      <c r="F23" s="143"/>
      <c r="G23" s="143"/>
      <c r="I23" s="143"/>
      <c r="J23" s="143"/>
      <c r="L23" s="143"/>
      <c r="M23" s="143"/>
      <c r="O23" s="143"/>
      <c r="P23" s="143"/>
      <c r="Q23" s="143"/>
    </row>
    <row r="24" spans="1:18" s="127" customFormat="1" x14ac:dyDescent="0.15">
      <c r="A24" s="532" t="s">
        <v>12</v>
      </c>
      <c r="B24" s="533"/>
      <c r="C24" s="128" t="s">
        <v>18</v>
      </c>
      <c r="D24" s="129" t="s">
        <v>229</v>
      </c>
      <c r="E24" s="130" t="s">
        <v>148</v>
      </c>
      <c r="F24" s="128" t="s">
        <v>18</v>
      </c>
      <c r="G24" s="129" t="s">
        <v>229</v>
      </c>
      <c r="H24" s="130" t="s">
        <v>148</v>
      </c>
      <c r="I24" s="128" t="s">
        <v>18</v>
      </c>
      <c r="J24" s="129" t="s">
        <v>229</v>
      </c>
      <c r="K24" s="130" t="s">
        <v>148</v>
      </c>
      <c r="L24" s="128" t="s">
        <v>18</v>
      </c>
      <c r="M24" s="129" t="s">
        <v>229</v>
      </c>
      <c r="N24" s="130" t="s">
        <v>148</v>
      </c>
      <c r="O24" s="128" t="s">
        <v>20</v>
      </c>
      <c r="P24" s="131" t="s">
        <v>18</v>
      </c>
      <c r="Q24" s="129" t="s">
        <v>229</v>
      </c>
      <c r="R24" s="130" t="s">
        <v>148</v>
      </c>
    </row>
    <row r="25" spans="1:18" s="127" customFormat="1" x14ac:dyDescent="0.15">
      <c r="A25" s="534" t="s">
        <v>111</v>
      </c>
      <c r="B25" s="289" t="s">
        <v>112</v>
      </c>
      <c r="C25" s="293" t="s">
        <v>113</v>
      </c>
      <c r="D25" s="114">
        <v>1950</v>
      </c>
      <c r="E25" s="155"/>
      <c r="F25" s="298" t="s">
        <v>113</v>
      </c>
      <c r="G25" s="114">
        <v>900</v>
      </c>
      <c r="H25" s="155"/>
      <c r="I25" s="298"/>
      <c r="J25" s="114"/>
      <c r="K25" s="144"/>
      <c r="L25" s="302" t="s">
        <v>156</v>
      </c>
      <c r="M25" s="209">
        <v>750</v>
      </c>
      <c r="N25" s="155"/>
      <c r="O25" s="133"/>
      <c r="P25" s="305"/>
      <c r="Q25" s="114"/>
      <c r="R25" s="155"/>
    </row>
    <row r="26" spans="1:18" s="127" customFormat="1" x14ac:dyDescent="0.15">
      <c r="A26" s="535"/>
      <c r="B26" s="289" t="s">
        <v>112</v>
      </c>
      <c r="C26" s="293" t="s">
        <v>114</v>
      </c>
      <c r="D26" s="114">
        <v>1750</v>
      </c>
      <c r="E26" s="155"/>
      <c r="F26" s="298" t="s">
        <v>114</v>
      </c>
      <c r="G26" s="114">
        <v>300</v>
      </c>
      <c r="H26" s="155"/>
      <c r="I26" s="298"/>
      <c r="J26" s="114"/>
      <c r="K26" s="144"/>
      <c r="L26" s="303" t="s">
        <v>154</v>
      </c>
      <c r="M26" s="209">
        <v>550</v>
      </c>
      <c r="N26" s="155"/>
      <c r="O26" s="133" t="s">
        <v>159</v>
      </c>
      <c r="P26" s="305" t="s">
        <v>168</v>
      </c>
      <c r="Q26" s="114">
        <v>150</v>
      </c>
      <c r="R26" s="155"/>
    </row>
    <row r="27" spans="1:18" s="127" customFormat="1" x14ac:dyDescent="0.15">
      <c r="A27" s="535"/>
      <c r="B27" s="289" t="s">
        <v>112</v>
      </c>
      <c r="C27" s="293" t="s">
        <v>115</v>
      </c>
      <c r="D27" s="114">
        <v>1050</v>
      </c>
      <c r="E27" s="155"/>
      <c r="F27" s="298"/>
      <c r="G27" s="114"/>
      <c r="H27" s="163"/>
      <c r="I27" s="298"/>
      <c r="J27" s="114"/>
      <c r="K27" s="144"/>
      <c r="L27" s="298"/>
      <c r="M27" s="114"/>
      <c r="N27" s="163"/>
      <c r="O27" s="133"/>
      <c r="P27" s="293"/>
      <c r="Q27" s="114"/>
      <c r="R27" s="163"/>
    </row>
    <row r="28" spans="1:18" s="127" customFormat="1" x14ac:dyDescent="0.15">
      <c r="A28" s="535"/>
      <c r="B28" s="289" t="s">
        <v>116</v>
      </c>
      <c r="C28" s="293" t="s">
        <v>346</v>
      </c>
      <c r="D28" s="114">
        <v>1600</v>
      </c>
      <c r="E28" s="155"/>
      <c r="F28" s="298" t="s">
        <v>348</v>
      </c>
      <c r="G28" s="114">
        <v>300</v>
      </c>
      <c r="H28" s="155"/>
      <c r="I28" s="298"/>
      <c r="J28" s="114"/>
      <c r="K28" s="144"/>
      <c r="L28" s="298" t="s">
        <v>117</v>
      </c>
      <c r="M28" s="114">
        <v>700</v>
      </c>
      <c r="N28" s="155"/>
      <c r="O28" s="133" t="s">
        <v>159</v>
      </c>
      <c r="P28" s="293" t="s">
        <v>347</v>
      </c>
      <c r="Q28" s="114">
        <v>50</v>
      </c>
      <c r="R28" s="163"/>
    </row>
    <row r="29" spans="1:18" s="127" customFormat="1" ht="14.25" thickBot="1" x14ac:dyDescent="0.2">
      <c r="A29" s="535"/>
      <c r="B29" s="385" t="s">
        <v>116</v>
      </c>
      <c r="C29" s="295" t="s">
        <v>212</v>
      </c>
      <c r="D29" s="116">
        <v>650</v>
      </c>
      <c r="E29" s="178"/>
      <c r="F29" s="299" t="s">
        <v>172</v>
      </c>
      <c r="G29" s="145" t="s">
        <v>173</v>
      </c>
      <c r="H29" s="167"/>
      <c r="I29" s="299"/>
      <c r="J29" s="116"/>
      <c r="K29" s="146"/>
      <c r="L29" s="304" t="s">
        <v>210</v>
      </c>
      <c r="M29" s="145" t="s">
        <v>211</v>
      </c>
      <c r="N29" s="178"/>
      <c r="O29" s="134"/>
      <c r="P29" s="295"/>
      <c r="Q29" s="116"/>
      <c r="R29" s="167"/>
    </row>
    <row r="30" spans="1:18" s="127" customFormat="1" ht="14.25" thickBot="1" x14ac:dyDescent="0.2">
      <c r="A30" s="536"/>
      <c r="B30" s="387"/>
      <c r="C30" s="388" t="s">
        <v>39</v>
      </c>
      <c r="D30" s="291">
        <f>SUM(D25:D29)</f>
        <v>7000</v>
      </c>
      <c r="E30" s="389">
        <f>SUM(E25:E29)</f>
        <v>0</v>
      </c>
      <c r="F30" s="294" t="s">
        <v>39</v>
      </c>
      <c r="G30" s="292">
        <f>SUM(G25:G29)</f>
        <v>1500</v>
      </c>
      <c r="H30" s="389">
        <f>SUM(H25:H29)</f>
        <v>0</v>
      </c>
      <c r="I30" s="294"/>
      <c r="J30" s="292"/>
      <c r="K30" s="390"/>
      <c r="L30" s="294" t="s">
        <v>39</v>
      </c>
      <c r="M30" s="292">
        <f>SUM(M25:M29)</f>
        <v>2000</v>
      </c>
      <c r="N30" s="389">
        <f>SUM(N25:N29)</f>
        <v>0</v>
      </c>
      <c r="O30" s="135"/>
      <c r="P30" s="296" t="s">
        <v>165</v>
      </c>
      <c r="Q30" s="292">
        <f>SUM(Q25:Q29)</f>
        <v>200</v>
      </c>
      <c r="R30" s="389">
        <f>SUM(R25:R29)</f>
        <v>0</v>
      </c>
    </row>
    <row r="31" spans="1:18" s="127" customFormat="1" x14ac:dyDescent="0.15">
      <c r="A31" s="537"/>
      <c r="B31" s="147"/>
      <c r="C31" s="138"/>
      <c r="D31" s="117"/>
      <c r="E31" s="117"/>
      <c r="F31" s="138"/>
      <c r="G31" s="117"/>
      <c r="H31" s="117"/>
      <c r="I31" s="138"/>
      <c r="J31" s="117"/>
      <c r="K31" s="117"/>
      <c r="L31" s="138"/>
      <c r="M31" s="117"/>
      <c r="N31" s="117"/>
      <c r="O31" s="148"/>
      <c r="P31" s="140" t="s">
        <v>40</v>
      </c>
      <c r="Q31" s="141"/>
      <c r="R31" s="194">
        <f>SUM(E30+H30+N30+R30)</f>
        <v>0</v>
      </c>
    </row>
    <row r="32" spans="1:18" s="127" customFormat="1" x14ac:dyDescent="0.15">
      <c r="B32" s="271" t="s">
        <v>83</v>
      </c>
    </row>
    <row r="33" spans="2:18" s="127" customFormat="1" x14ac:dyDescent="0.15">
      <c r="B33" s="272" t="s">
        <v>335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</row>
    <row r="34" spans="2:18" s="127" customFormat="1" x14ac:dyDescent="0.15">
      <c r="B34" s="272" t="s">
        <v>341</v>
      </c>
      <c r="C34" s="149"/>
      <c r="D34" s="149"/>
      <c r="E34" s="149"/>
      <c r="F34" s="149"/>
      <c r="G34" s="149"/>
      <c r="H34" s="149"/>
      <c r="I34" s="149"/>
      <c r="J34" s="149"/>
    </row>
    <row r="35" spans="2:18" s="127" customFormat="1" x14ac:dyDescent="0.15">
      <c r="B35" s="271" t="s">
        <v>342</v>
      </c>
    </row>
    <row r="36" spans="2:18" s="127" customFormat="1" x14ac:dyDescent="0.15"/>
    <row r="37" spans="2:18" s="127" customFormat="1" x14ac:dyDescent="0.15"/>
    <row r="38" spans="2:18" s="127" customFormat="1" x14ac:dyDescent="0.15"/>
  </sheetData>
  <mergeCells count="29">
    <mergeCell ref="O8:R8"/>
    <mergeCell ref="N5:R5"/>
    <mergeCell ref="A6:D6"/>
    <mergeCell ref="E6:G6"/>
    <mergeCell ref="H6:I6"/>
    <mergeCell ref="L6:M6"/>
    <mergeCell ref="N6:R7"/>
    <mergeCell ref="H7:I7"/>
    <mergeCell ref="A5:D5"/>
    <mergeCell ref="J7:K7"/>
    <mergeCell ref="A7:B7"/>
    <mergeCell ref="C7:G7"/>
    <mergeCell ref="G1:L2"/>
    <mergeCell ref="B2:E2"/>
    <mergeCell ref="E5:G5"/>
    <mergeCell ref="H5:I5"/>
    <mergeCell ref="A18:B18"/>
    <mergeCell ref="A10:B11"/>
    <mergeCell ref="L5:M5"/>
    <mergeCell ref="L8:M8"/>
    <mergeCell ref="A19:A22"/>
    <mergeCell ref="A24:B24"/>
    <mergeCell ref="A25:A31"/>
    <mergeCell ref="A12:A16"/>
    <mergeCell ref="L7:M7"/>
    <mergeCell ref="A8:B8"/>
    <mergeCell ref="C8:G8"/>
    <mergeCell ref="H8:I8"/>
    <mergeCell ref="J8:K8"/>
  </mergeCells>
  <phoneticPr fontId="2"/>
  <conditionalFormatting sqref="E19:E21 H19:H21 R19:R21 K19:K21 N19:N21 N25:N30 E25:E30 H25:H30 R25:R30 K12:K15 E12:E15 H12:H15 R12:R15 N12:N15">
    <cfRule type="expression" dxfId="21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R32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8" t="s">
        <v>118</v>
      </c>
      <c r="B1" s="28"/>
      <c r="C1" s="28"/>
      <c r="D1" s="28"/>
      <c r="E1" s="28"/>
      <c r="F1" s="28"/>
      <c r="G1" s="426" t="s">
        <v>225</v>
      </c>
      <c r="H1" s="447"/>
      <c r="I1" s="447"/>
      <c r="J1" s="447"/>
      <c r="K1" s="447"/>
      <c r="L1" s="448"/>
      <c r="N1" s="151" t="s">
        <v>177</v>
      </c>
      <c r="O1" s="152"/>
      <c r="P1" s="152"/>
      <c r="Q1" s="152"/>
      <c r="R1" s="152"/>
    </row>
    <row r="2" spans="1:18" ht="18.75" customHeight="1" thickBot="1" x14ac:dyDescent="0.2">
      <c r="A2" s="14"/>
      <c r="B2" s="523" t="str">
        <f>山形市・上山市!B2</f>
        <v>2022年12月1日現在</v>
      </c>
      <c r="C2" s="523"/>
      <c r="D2" s="523"/>
      <c r="E2" s="523"/>
      <c r="F2" s="14"/>
      <c r="G2" s="449"/>
      <c r="H2" s="450"/>
      <c r="I2" s="450"/>
      <c r="J2" s="450"/>
      <c r="K2" s="450"/>
      <c r="L2" s="451"/>
      <c r="N2" s="29" t="s">
        <v>178</v>
      </c>
      <c r="O2" s="29"/>
      <c r="P2" s="29"/>
      <c r="Q2" s="29"/>
      <c r="R2" s="29"/>
    </row>
    <row r="3" spans="1:18" ht="13.5" customHeight="1" x14ac:dyDescent="0.2">
      <c r="A3" s="5"/>
      <c r="B3" s="5"/>
      <c r="C3" s="5"/>
      <c r="D3" s="5"/>
      <c r="H3" s="6"/>
      <c r="I3" s="6"/>
      <c r="J3" s="6"/>
      <c r="K3" s="6"/>
      <c r="L3" s="6"/>
      <c r="N3" s="153" t="s">
        <v>179</v>
      </c>
      <c r="O3" s="153"/>
      <c r="P3" s="153"/>
      <c r="Q3" s="153"/>
      <c r="R3" s="153"/>
    </row>
    <row r="4" spans="1:18" ht="13.5" customHeight="1" thickBot="1" x14ac:dyDescent="0.2">
      <c r="N4" s="154" t="s">
        <v>180</v>
      </c>
      <c r="O4" s="154"/>
      <c r="P4" s="154"/>
      <c r="Q4" s="154"/>
      <c r="R4" s="154"/>
    </row>
    <row r="5" spans="1:18" ht="20.100000000000001" customHeight="1" x14ac:dyDescent="0.15">
      <c r="A5" s="436" t="s">
        <v>147</v>
      </c>
      <c r="B5" s="442"/>
      <c r="C5" s="442"/>
      <c r="D5" s="437"/>
      <c r="E5" s="436" t="s">
        <v>1</v>
      </c>
      <c r="F5" s="442"/>
      <c r="G5" s="437"/>
      <c r="H5" s="436" t="s">
        <v>2</v>
      </c>
      <c r="I5" s="437"/>
      <c r="J5" s="9" t="s">
        <v>3</v>
      </c>
      <c r="K5" s="9" t="s">
        <v>4</v>
      </c>
      <c r="L5" s="436" t="s">
        <v>5</v>
      </c>
      <c r="M5" s="475"/>
      <c r="N5" s="472" t="s">
        <v>6</v>
      </c>
      <c r="O5" s="473"/>
      <c r="P5" s="473"/>
      <c r="Q5" s="473"/>
      <c r="R5" s="474"/>
    </row>
    <row r="6" spans="1:18" ht="23.1" customHeight="1" x14ac:dyDescent="0.15">
      <c r="A6" s="574">
        <f>山形市・上山市!A6</f>
        <v>0</v>
      </c>
      <c r="B6" s="442"/>
      <c r="C6" s="442"/>
      <c r="D6" s="437"/>
      <c r="E6" s="436">
        <f>山形市・上山市!E6</f>
        <v>0</v>
      </c>
      <c r="F6" s="442"/>
      <c r="G6" s="437"/>
      <c r="H6" s="512">
        <f>山形市・上山市!H6</f>
        <v>0</v>
      </c>
      <c r="I6" s="514"/>
      <c r="J6" s="263">
        <f>山形市・上山市!J6</f>
        <v>0</v>
      </c>
      <c r="K6" s="11"/>
      <c r="L6" s="457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58"/>
      <c r="N6" s="461">
        <f>山形市・上山市!N6</f>
        <v>0</v>
      </c>
      <c r="O6" s="462"/>
      <c r="P6" s="462"/>
      <c r="Q6" s="462"/>
      <c r="R6" s="463"/>
    </row>
    <row r="7" spans="1:18" ht="20.100000000000001" customHeight="1" x14ac:dyDescent="0.15">
      <c r="A7" s="436" t="s">
        <v>7</v>
      </c>
      <c r="B7" s="437"/>
      <c r="C7" s="512">
        <f>山形市・上山市!C7</f>
        <v>0</v>
      </c>
      <c r="D7" s="513"/>
      <c r="E7" s="513"/>
      <c r="F7" s="513"/>
      <c r="G7" s="514"/>
      <c r="H7" s="436" t="s">
        <v>8</v>
      </c>
      <c r="I7" s="437"/>
      <c r="J7" s="436" t="s">
        <v>9</v>
      </c>
      <c r="K7" s="437"/>
      <c r="L7" s="436" t="s">
        <v>175</v>
      </c>
      <c r="M7" s="471"/>
      <c r="N7" s="464"/>
      <c r="O7" s="465"/>
      <c r="P7" s="465"/>
      <c r="Q7" s="465"/>
      <c r="R7" s="466"/>
    </row>
    <row r="8" spans="1:18" ht="20.100000000000001" customHeight="1" thickBot="1" x14ac:dyDescent="0.2">
      <c r="A8" s="436" t="s">
        <v>10</v>
      </c>
      <c r="B8" s="437"/>
      <c r="C8" s="512">
        <f>山形市・上山市!C8</f>
        <v>0</v>
      </c>
      <c r="D8" s="513"/>
      <c r="E8" s="513"/>
      <c r="F8" s="513"/>
      <c r="G8" s="514"/>
      <c r="H8" s="512">
        <f>山形市・上山市!H8</f>
        <v>0</v>
      </c>
      <c r="I8" s="514"/>
      <c r="J8" s="467">
        <f>山形市・上山市!J8</f>
        <v>0</v>
      </c>
      <c r="K8" s="528"/>
      <c r="L8" s="470">
        <f>R15+R23</f>
        <v>0</v>
      </c>
      <c r="M8" s="471"/>
      <c r="N8" s="10" t="s">
        <v>11</v>
      </c>
      <c r="O8" s="459"/>
      <c r="P8" s="459"/>
      <c r="Q8" s="459"/>
      <c r="R8" s="460"/>
    </row>
    <row r="9" spans="1:18" s="18" customFormat="1" ht="11.25" customHeight="1" x14ac:dyDescent="0.1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1:18" s="18" customFormat="1" ht="14.25" thickBot="1" x14ac:dyDescent="0.2">
      <c r="A10" s="491" t="s">
        <v>12</v>
      </c>
      <c r="B10" s="520"/>
      <c r="C10" s="37" t="s">
        <v>13</v>
      </c>
      <c r="D10" s="38"/>
      <c r="E10" s="39"/>
      <c r="F10" s="40" t="s">
        <v>14</v>
      </c>
      <c r="G10" s="38"/>
      <c r="H10" s="39"/>
      <c r="I10" s="40" t="s">
        <v>15</v>
      </c>
      <c r="J10" s="38"/>
      <c r="K10" s="39"/>
      <c r="L10" s="40" t="s">
        <v>16</v>
      </c>
      <c r="M10" s="38"/>
      <c r="N10" s="39"/>
      <c r="O10" s="41" t="s">
        <v>17</v>
      </c>
      <c r="P10" s="42"/>
      <c r="Q10" s="42"/>
      <c r="R10" s="43"/>
    </row>
    <row r="11" spans="1:18" s="18" customFormat="1" x14ac:dyDescent="0.15">
      <c r="A11" s="570"/>
      <c r="B11" s="571"/>
      <c r="C11" s="44" t="s">
        <v>18</v>
      </c>
      <c r="D11" s="45" t="s">
        <v>229</v>
      </c>
      <c r="E11" s="46" t="s">
        <v>148</v>
      </c>
      <c r="F11" s="44" t="s">
        <v>18</v>
      </c>
      <c r="G11" s="45" t="s">
        <v>229</v>
      </c>
      <c r="H11" s="46" t="s">
        <v>148</v>
      </c>
      <c r="I11" s="44" t="s">
        <v>18</v>
      </c>
      <c r="J11" s="45" t="s">
        <v>229</v>
      </c>
      <c r="K11" s="46" t="s">
        <v>148</v>
      </c>
      <c r="L11" s="44" t="s">
        <v>18</v>
      </c>
      <c r="M11" s="45" t="s">
        <v>229</v>
      </c>
      <c r="N11" s="46" t="s">
        <v>148</v>
      </c>
      <c r="O11" s="44" t="s">
        <v>20</v>
      </c>
      <c r="P11" s="47" t="s">
        <v>18</v>
      </c>
      <c r="Q11" s="45" t="s">
        <v>229</v>
      </c>
      <c r="R11" s="46" t="s">
        <v>148</v>
      </c>
    </row>
    <row r="12" spans="1:18" s="18" customFormat="1" x14ac:dyDescent="0.15">
      <c r="A12" s="488" t="s">
        <v>119</v>
      </c>
      <c r="B12" s="93"/>
      <c r="C12" s="277" t="s">
        <v>223</v>
      </c>
      <c r="D12" s="306">
        <v>3100</v>
      </c>
      <c r="E12" s="155"/>
      <c r="F12" s="278" t="s">
        <v>120</v>
      </c>
      <c r="G12" s="4">
        <v>1350</v>
      </c>
      <c r="H12" s="155"/>
      <c r="I12" s="278"/>
      <c r="J12" s="307"/>
      <c r="K12" s="61"/>
      <c r="L12" s="278" t="s">
        <v>155</v>
      </c>
      <c r="M12" s="307">
        <v>2800</v>
      </c>
      <c r="N12" s="155"/>
      <c r="O12" s="49" t="s">
        <v>159</v>
      </c>
      <c r="P12" s="274" t="s">
        <v>160</v>
      </c>
      <c r="Q12" s="307">
        <v>150</v>
      </c>
      <c r="R12" s="155"/>
    </row>
    <row r="13" spans="1:18" s="18" customFormat="1" ht="14.25" thickBot="1" x14ac:dyDescent="0.2">
      <c r="A13" s="572"/>
      <c r="B13" s="93"/>
      <c r="C13" s="282" t="s">
        <v>121</v>
      </c>
      <c r="D13" s="307">
        <v>1100</v>
      </c>
      <c r="E13" s="155"/>
      <c r="F13" s="280"/>
      <c r="G13" s="15"/>
      <c r="H13" s="159"/>
      <c r="I13" s="280"/>
      <c r="J13" s="306"/>
      <c r="K13" s="30"/>
      <c r="L13" s="280"/>
      <c r="M13" s="306"/>
      <c r="N13" s="159"/>
      <c r="O13" s="51" t="s">
        <v>159</v>
      </c>
      <c r="P13" s="277" t="s">
        <v>161</v>
      </c>
      <c r="Q13" s="306">
        <v>100</v>
      </c>
      <c r="R13" s="155"/>
    </row>
    <row r="14" spans="1:18" s="18" customFormat="1" ht="14.25" thickBot="1" x14ac:dyDescent="0.2">
      <c r="A14" s="570"/>
      <c r="B14" s="375"/>
      <c r="C14" s="276" t="s">
        <v>39</v>
      </c>
      <c r="D14" s="273">
        <f>SUM(D12:D13)</f>
        <v>4200</v>
      </c>
      <c r="E14" s="359">
        <f>SUM(E12:E13)</f>
        <v>0</v>
      </c>
      <c r="F14" s="279" t="s">
        <v>39</v>
      </c>
      <c r="G14" s="17">
        <f>SUM(G12:G13)</f>
        <v>1350</v>
      </c>
      <c r="H14" s="359">
        <f>SUM(H12:H13)</f>
        <v>0</v>
      </c>
      <c r="I14" s="279"/>
      <c r="J14" s="273"/>
      <c r="K14" s="384"/>
      <c r="L14" s="279" t="s">
        <v>39</v>
      </c>
      <c r="M14" s="273">
        <f>SUM(M12:M13)</f>
        <v>2800</v>
      </c>
      <c r="N14" s="359">
        <f>SUM(N12:N13)</f>
        <v>0</v>
      </c>
      <c r="O14" s="54"/>
      <c r="P14" s="275" t="s">
        <v>165</v>
      </c>
      <c r="Q14" s="273">
        <f>SUM(Q12:Q13)</f>
        <v>250</v>
      </c>
      <c r="R14" s="359">
        <f>SUM(R12:R13)</f>
        <v>0</v>
      </c>
    </row>
    <row r="15" spans="1:18" s="18" customFormat="1" x14ac:dyDescent="0.15">
      <c r="A15" s="573"/>
      <c r="B15" s="86"/>
      <c r="C15" s="56"/>
      <c r="D15" s="8"/>
      <c r="E15" s="8"/>
      <c r="F15" s="56"/>
      <c r="G15" s="8"/>
      <c r="H15" s="8"/>
      <c r="I15" s="56"/>
      <c r="J15" s="8"/>
      <c r="K15" s="8"/>
      <c r="L15" s="56"/>
      <c r="M15" s="8"/>
      <c r="N15" s="8"/>
      <c r="O15" s="57"/>
      <c r="P15" s="58" t="s">
        <v>40</v>
      </c>
      <c r="Q15" s="59"/>
      <c r="R15" s="161">
        <f>SUM(E14+H14+N14+R14)</f>
        <v>0</v>
      </c>
    </row>
    <row r="16" spans="1:18" s="18" customFormat="1" ht="11.25" customHeight="1" thickBot="1" x14ac:dyDescent="0.2">
      <c r="A16" s="60"/>
      <c r="B16" s="60"/>
    </row>
    <row r="17" spans="1:18" s="18" customFormat="1" x14ac:dyDescent="0.15">
      <c r="A17" s="568" t="s">
        <v>12</v>
      </c>
      <c r="B17" s="569"/>
      <c r="C17" s="44" t="s">
        <v>18</v>
      </c>
      <c r="D17" s="45" t="s">
        <v>229</v>
      </c>
      <c r="E17" s="46" t="s">
        <v>148</v>
      </c>
      <c r="F17" s="44" t="s">
        <v>18</v>
      </c>
      <c r="G17" s="45" t="s">
        <v>229</v>
      </c>
      <c r="H17" s="46" t="s">
        <v>148</v>
      </c>
      <c r="I17" s="44" t="s">
        <v>18</v>
      </c>
      <c r="J17" s="45" t="s">
        <v>229</v>
      </c>
      <c r="K17" s="46" t="s">
        <v>148</v>
      </c>
      <c r="L17" s="44" t="s">
        <v>18</v>
      </c>
      <c r="M17" s="45" t="s">
        <v>229</v>
      </c>
      <c r="N17" s="46" t="s">
        <v>148</v>
      </c>
      <c r="O17" s="44" t="s">
        <v>20</v>
      </c>
      <c r="P17" s="47" t="s">
        <v>18</v>
      </c>
      <c r="Q17" s="45" t="s">
        <v>229</v>
      </c>
      <c r="R17" s="46" t="s">
        <v>148</v>
      </c>
    </row>
    <row r="18" spans="1:18" s="18" customFormat="1" x14ac:dyDescent="0.15">
      <c r="A18" s="495" t="s">
        <v>122</v>
      </c>
      <c r="B18" s="283" t="s">
        <v>123</v>
      </c>
      <c r="C18" s="274" t="s">
        <v>240</v>
      </c>
      <c r="D18" s="307">
        <v>3950</v>
      </c>
      <c r="E18" s="155"/>
      <c r="F18" s="278" t="s">
        <v>124</v>
      </c>
      <c r="G18" s="4">
        <v>400</v>
      </c>
      <c r="H18" s="155"/>
      <c r="I18" s="278"/>
      <c r="J18" s="307"/>
      <c r="K18" s="61"/>
      <c r="L18" s="310" t="s">
        <v>239</v>
      </c>
      <c r="M18" s="308">
        <v>1000</v>
      </c>
      <c r="N18" s="155"/>
      <c r="O18" s="49"/>
      <c r="P18" s="274"/>
      <c r="Q18" s="307"/>
      <c r="R18" s="155"/>
    </row>
    <row r="19" spans="1:18" s="18" customFormat="1" x14ac:dyDescent="0.15">
      <c r="A19" s="496"/>
      <c r="B19" s="283" t="s">
        <v>125</v>
      </c>
      <c r="C19" s="277" t="s">
        <v>126</v>
      </c>
      <c r="D19" s="306">
        <v>2400</v>
      </c>
      <c r="E19" s="155"/>
      <c r="F19" s="280" t="s">
        <v>127</v>
      </c>
      <c r="G19" s="306">
        <v>400</v>
      </c>
      <c r="H19" s="155"/>
      <c r="I19" s="280"/>
      <c r="J19" s="306"/>
      <c r="K19" s="30"/>
      <c r="L19" s="280"/>
      <c r="M19" s="306"/>
      <c r="N19" s="159"/>
      <c r="O19" s="49" t="s">
        <v>159</v>
      </c>
      <c r="P19" s="274" t="s">
        <v>169</v>
      </c>
      <c r="Q19" s="307">
        <v>50</v>
      </c>
      <c r="R19" s="159"/>
    </row>
    <row r="20" spans="1:18" s="18" customFormat="1" x14ac:dyDescent="0.15">
      <c r="A20" s="496"/>
      <c r="B20" s="283" t="s">
        <v>128</v>
      </c>
      <c r="C20" s="274" t="s">
        <v>129</v>
      </c>
      <c r="D20" s="307">
        <v>750</v>
      </c>
      <c r="E20" s="155"/>
      <c r="F20" s="278"/>
      <c r="G20" s="307"/>
      <c r="H20" s="155"/>
      <c r="I20" s="278"/>
      <c r="J20" s="307"/>
      <c r="K20" s="16"/>
      <c r="L20" s="281" t="s">
        <v>130</v>
      </c>
      <c r="M20" s="403" t="s">
        <v>340</v>
      </c>
      <c r="N20" s="155"/>
      <c r="O20" s="62"/>
      <c r="P20" s="274"/>
      <c r="Q20" s="307"/>
      <c r="R20" s="159"/>
    </row>
    <row r="21" spans="1:18" s="18" customFormat="1" ht="14.25" thickBot="1" x14ac:dyDescent="0.2">
      <c r="A21" s="496"/>
      <c r="B21" s="270" t="s">
        <v>128</v>
      </c>
      <c r="C21" s="277" t="s">
        <v>131</v>
      </c>
      <c r="D21" s="306">
        <v>1150</v>
      </c>
      <c r="E21" s="178"/>
      <c r="F21" s="280"/>
      <c r="G21" s="306"/>
      <c r="H21" s="176"/>
      <c r="I21" s="280"/>
      <c r="J21" s="306"/>
      <c r="K21" s="30"/>
      <c r="L21" s="280"/>
      <c r="M21" s="306"/>
      <c r="N21" s="176"/>
      <c r="O21" s="180"/>
      <c r="P21" s="277"/>
      <c r="Q21" s="306"/>
      <c r="R21" s="176"/>
    </row>
    <row r="22" spans="1:18" s="18" customFormat="1" ht="14.25" thickBot="1" x14ac:dyDescent="0.2">
      <c r="A22" s="496"/>
      <c r="B22" s="375"/>
      <c r="C22" s="276" t="s">
        <v>39</v>
      </c>
      <c r="D22" s="273">
        <f>SUM(D18:D21)</f>
        <v>8250</v>
      </c>
      <c r="E22" s="359">
        <f>SUM(E18:E21)</f>
        <v>0</v>
      </c>
      <c r="F22" s="279" t="s">
        <v>39</v>
      </c>
      <c r="G22" s="17">
        <f>SUM(G18:G21)</f>
        <v>800</v>
      </c>
      <c r="H22" s="359">
        <f>SUM(H18:H21)</f>
        <v>0</v>
      </c>
      <c r="I22" s="279"/>
      <c r="J22" s="273"/>
      <c r="K22" s="384"/>
      <c r="L22" s="279" t="s">
        <v>39</v>
      </c>
      <c r="M22" s="273">
        <f>SUM(M18:M21)</f>
        <v>1000</v>
      </c>
      <c r="N22" s="359">
        <f>SUM(N18:N21)</f>
        <v>0</v>
      </c>
      <c r="O22" s="54"/>
      <c r="P22" s="275" t="s">
        <v>39</v>
      </c>
      <c r="Q22" s="273">
        <f>SUM(Q18:Q21)</f>
        <v>50</v>
      </c>
      <c r="R22" s="359">
        <f>SUM(R18:R21)</f>
        <v>0</v>
      </c>
    </row>
    <row r="23" spans="1:18" s="18" customFormat="1" x14ac:dyDescent="0.15">
      <c r="A23" s="497"/>
      <c r="B23" s="55"/>
      <c r="C23" s="56"/>
      <c r="D23" s="8"/>
      <c r="E23" s="8"/>
      <c r="F23" s="56"/>
      <c r="G23" s="8"/>
      <c r="H23" s="8"/>
      <c r="I23" s="56"/>
      <c r="J23" s="8"/>
      <c r="K23" s="8"/>
      <c r="L23" s="56"/>
      <c r="M23" s="8"/>
      <c r="N23" s="8"/>
      <c r="O23" s="57"/>
      <c r="P23" s="58" t="s">
        <v>40</v>
      </c>
      <c r="Q23" s="59"/>
      <c r="R23" s="161">
        <f>SUM(E22+H22+N22+R22)</f>
        <v>0</v>
      </c>
    </row>
    <row r="24" spans="1:18" s="18" customFormat="1" x14ac:dyDescent="0.15">
      <c r="B24" s="87" t="s">
        <v>83</v>
      </c>
    </row>
    <row r="25" spans="1:18" s="18" customFormat="1" x14ac:dyDescent="0.15">
      <c r="B25" s="88" t="s">
        <v>327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 s="18" customFormat="1" x14ac:dyDescent="0.15">
      <c r="B26" s="88" t="s">
        <v>312</v>
      </c>
      <c r="C26" s="65"/>
      <c r="D26" s="65"/>
      <c r="E26" s="65"/>
      <c r="F26" s="65"/>
    </row>
    <row r="27" spans="1:18" s="18" customFormat="1" x14ac:dyDescent="0.15">
      <c r="B27" s="87" t="s">
        <v>345</v>
      </c>
    </row>
    <row r="28" spans="1:18" s="18" customFormat="1" x14ac:dyDescent="0.15"/>
    <row r="29" spans="1:18" s="18" customFormat="1" x14ac:dyDescent="0.15"/>
    <row r="30" spans="1:18" s="18" customFormat="1" x14ac:dyDescent="0.15"/>
    <row r="31" spans="1:18" s="18" customFormat="1" x14ac:dyDescent="0.15"/>
    <row r="32" spans="1:18" s="18" customFormat="1" x14ac:dyDescent="0.15"/>
  </sheetData>
  <mergeCells count="27">
    <mergeCell ref="B2:E2"/>
    <mergeCell ref="J8:K8"/>
    <mergeCell ref="A5:D5"/>
    <mergeCell ref="E5:G5"/>
    <mergeCell ref="H6:I6"/>
    <mergeCell ref="A6:D6"/>
    <mergeCell ref="G1:L2"/>
    <mergeCell ref="L8:M8"/>
    <mergeCell ref="L5:M5"/>
    <mergeCell ref="H7:I7"/>
    <mergeCell ref="A18:A23"/>
    <mergeCell ref="O8:R8"/>
    <mergeCell ref="A17:B17"/>
    <mergeCell ref="L7:M7"/>
    <mergeCell ref="A8:B8"/>
    <mergeCell ref="C8:G8"/>
    <mergeCell ref="H8:I8"/>
    <mergeCell ref="A10:B11"/>
    <mergeCell ref="A12:A15"/>
    <mergeCell ref="J7:K7"/>
    <mergeCell ref="N5:R5"/>
    <mergeCell ref="E6:G6"/>
    <mergeCell ref="N6:R7"/>
    <mergeCell ref="A7:B7"/>
    <mergeCell ref="C7:G7"/>
    <mergeCell ref="L6:M6"/>
    <mergeCell ref="H5:I5"/>
  </mergeCells>
  <phoneticPr fontId="2"/>
  <conditionalFormatting sqref="E18:E22 H18:H22 N18:N22 R18:R22 E12:E14 H12:H14 N12:N14 R12:R14">
    <cfRule type="expression" dxfId="20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R53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8" t="s">
        <v>205</v>
      </c>
      <c r="B1" s="28"/>
      <c r="C1" s="28"/>
      <c r="D1" s="28"/>
      <c r="E1" s="28"/>
      <c r="F1" s="28"/>
      <c r="G1" s="426" t="s">
        <v>225</v>
      </c>
      <c r="H1" s="447"/>
      <c r="I1" s="447"/>
      <c r="J1" s="447"/>
      <c r="K1" s="447"/>
      <c r="L1" s="448"/>
      <c r="N1" s="151" t="s">
        <v>177</v>
      </c>
      <c r="O1" s="152"/>
      <c r="P1" s="152"/>
      <c r="Q1" s="152"/>
      <c r="R1" s="152"/>
    </row>
    <row r="2" spans="1:18" ht="18.75" customHeight="1" thickBot="1" x14ac:dyDescent="0.2">
      <c r="A2" s="14"/>
      <c r="B2" s="523" t="str">
        <f>山形市・上山市!B2</f>
        <v>2022年12月1日現在</v>
      </c>
      <c r="C2" s="523"/>
      <c r="D2" s="523"/>
      <c r="E2" s="523"/>
      <c r="F2" s="14"/>
      <c r="G2" s="449"/>
      <c r="H2" s="450"/>
      <c r="I2" s="450"/>
      <c r="J2" s="450"/>
      <c r="K2" s="450"/>
      <c r="L2" s="451"/>
      <c r="N2" s="29" t="s">
        <v>178</v>
      </c>
      <c r="O2" s="29"/>
      <c r="P2" s="29"/>
      <c r="Q2" s="29"/>
      <c r="R2" s="29"/>
    </row>
    <row r="3" spans="1:18" ht="13.5" customHeight="1" x14ac:dyDescent="0.2">
      <c r="A3" s="5"/>
      <c r="B3" s="5"/>
      <c r="C3" s="5"/>
      <c r="D3" s="5"/>
      <c r="H3" s="6"/>
      <c r="I3" s="6"/>
      <c r="J3" s="6"/>
      <c r="K3" s="6"/>
      <c r="L3" s="6"/>
      <c r="N3" s="153" t="s">
        <v>179</v>
      </c>
      <c r="O3" s="153"/>
      <c r="P3" s="153"/>
      <c r="Q3" s="153"/>
      <c r="R3" s="153"/>
    </row>
    <row r="4" spans="1:18" ht="13.5" customHeight="1" thickBot="1" x14ac:dyDescent="0.2">
      <c r="N4" s="154" t="s">
        <v>180</v>
      </c>
      <c r="O4" s="154"/>
      <c r="P4" s="154"/>
      <c r="Q4" s="154"/>
      <c r="R4" s="154"/>
    </row>
    <row r="5" spans="1:18" ht="20.100000000000001" customHeight="1" x14ac:dyDescent="0.15">
      <c r="A5" s="436" t="s">
        <v>147</v>
      </c>
      <c r="B5" s="442"/>
      <c r="C5" s="442"/>
      <c r="D5" s="437"/>
      <c r="E5" s="436" t="s">
        <v>1</v>
      </c>
      <c r="F5" s="442"/>
      <c r="G5" s="437"/>
      <c r="H5" s="436" t="s">
        <v>2</v>
      </c>
      <c r="I5" s="437"/>
      <c r="J5" s="9" t="s">
        <v>3</v>
      </c>
      <c r="K5" s="9" t="s">
        <v>4</v>
      </c>
      <c r="L5" s="436" t="s">
        <v>5</v>
      </c>
      <c r="M5" s="475"/>
      <c r="N5" s="472" t="s">
        <v>6</v>
      </c>
      <c r="O5" s="473"/>
      <c r="P5" s="473"/>
      <c r="Q5" s="473"/>
      <c r="R5" s="474"/>
    </row>
    <row r="6" spans="1:18" ht="23.1" customHeight="1" x14ac:dyDescent="0.15">
      <c r="A6" s="586">
        <f>山形市・上山市!A6</f>
        <v>0</v>
      </c>
      <c r="B6" s="587"/>
      <c r="C6" s="587"/>
      <c r="D6" s="588"/>
      <c r="E6" s="436">
        <f>山形市・上山市!E6</f>
        <v>0</v>
      </c>
      <c r="F6" s="442"/>
      <c r="G6" s="437"/>
      <c r="H6" s="512">
        <f>山形市・上山市!H6</f>
        <v>0</v>
      </c>
      <c r="I6" s="514"/>
      <c r="J6" s="263">
        <f>山形市・上山市!J6</f>
        <v>0</v>
      </c>
      <c r="K6" s="11"/>
      <c r="L6" s="457">
        <f>山形市・上山市!L8+'天童・寒河江・東、西村山郡'!L8:M8+東根・村山・尾花沢・北村山!L8+新庄・最上!L8+米沢・南陽・東置賜!L8+長井・西置賜!L8+酒田・飽海・東田川!L8+鶴岡!L8</f>
        <v>0</v>
      </c>
      <c r="M6" s="458"/>
      <c r="N6" s="461">
        <f>山形市・上山市!N6</f>
        <v>0</v>
      </c>
      <c r="O6" s="462"/>
      <c r="P6" s="462"/>
      <c r="Q6" s="462"/>
      <c r="R6" s="463"/>
    </row>
    <row r="7" spans="1:18" ht="20.100000000000001" customHeight="1" x14ac:dyDescent="0.15">
      <c r="A7" s="436" t="s">
        <v>7</v>
      </c>
      <c r="B7" s="437"/>
      <c r="C7" s="512">
        <f>山形市・上山市!C7</f>
        <v>0</v>
      </c>
      <c r="D7" s="513"/>
      <c r="E7" s="513"/>
      <c r="F7" s="513"/>
      <c r="G7" s="514"/>
      <c r="H7" s="436" t="s">
        <v>8</v>
      </c>
      <c r="I7" s="437"/>
      <c r="J7" s="436" t="s">
        <v>9</v>
      </c>
      <c r="K7" s="437"/>
      <c r="L7" s="436" t="s">
        <v>175</v>
      </c>
      <c r="M7" s="471"/>
      <c r="N7" s="464"/>
      <c r="O7" s="465"/>
      <c r="P7" s="465"/>
      <c r="Q7" s="465"/>
      <c r="R7" s="466"/>
    </row>
    <row r="8" spans="1:18" ht="20.100000000000001" customHeight="1" thickBot="1" x14ac:dyDescent="0.2">
      <c r="A8" s="436" t="s">
        <v>10</v>
      </c>
      <c r="B8" s="437"/>
      <c r="C8" s="512">
        <f>山形市・上山市!C8</f>
        <v>0</v>
      </c>
      <c r="D8" s="513"/>
      <c r="E8" s="513"/>
      <c r="F8" s="513"/>
      <c r="G8" s="514"/>
      <c r="H8" s="436">
        <f>山形市・上山市!H8</f>
        <v>0</v>
      </c>
      <c r="I8" s="437"/>
      <c r="J8" s="467">
        <f>山形市・上山市!J8</f>
        <v>0</v>
      </c>
      <c r="K8" s="528"/>
      <c r="L8" s="470">
        <f>R19+R25+R32</f>
        <v>0</v>
      </c>
      <c r="M8" s="471"/>
      <c r="N8" s="10" t="s">
        <v>11</v>
      </c>
      <c r="O8" s="459"/>
      <c r="P8" s="459"/>
      <c r="Q8" s="459"/>
      <c r="R8" s="460"/>
    </row>
    <row r="9" spans="1:18" s="18" customFormat="1" ht="11.25" customHeight="1" x14ac:dyDescent="0.1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1:18" s="18" customFormat="1" ht="14.25" thickBot="1" x14ac:dyDescent="0.2">
      <c r="A10" s="491" t="s">
        <v>12</v>
      </c>
      <c r="B10" s="492"/>
      <c r="C10" s="37" t="s">
        <v>13</v>
      </c>
      <c r="D10" s="38"/>
      <c r="E10" s="39"/>
      <c r="F10" s="40" t="s">
        <v>14</v>
      </c>
      <c r="G10" s="38"/>
      <c r="H10" s="39"/>
      <c r="I10" s="40" t="s">
        <v>15</v>
      </c>
      <c r="J10" s="38"/>
      <c r="K10" s="39"/>
      <c r="L10" s="40" t="s">
        <v>16</v>
      </c>
      <c r="M10" s="38"/>
      <c r="N10" s="39"/>
      <c r="O10" s="41" t="s">
        <v>17</v>
      </c>
      <c r="P10" s="42"/>
      <c r="Q10" s="42"/>
      <c r="R10" s="43"/>
    </row>
    <row r="11" spans="1:18" s="18" customFormat="1" x14ac:dyDescent="0.15">
      <c r="A11" s="493"/>
      <c r="B11" s="494"/>
      <c r="C11" s="44" t="s">
        <v>18</v>
      </c>
      <c r="D11" s="45" t="s">
        <v>229</v>
      </c>
      <c r="E11" s="46" t="s">
        <v>148</v>
      </c>
      <c r="F11" s="44" t="s">
        <v>18</v>
      </c>
      <c r="G11" s="45" t="s">
        <v>229</v>
      </c>
      <c r="H11" s="46" t="s">
        <v>148</v>
      </c>
      <c r="I11" s="44" t="s">
        <v>18</v>
      </c>
      <c r="J11" s="45" t="s">
        <v>229</v>
      </c>
      <c r="K11" s="46" t="s">
        <v>148</v>
      </c>
      <c r="L11" s="44" t="s">
        <v>18</v>
      </c>
      <c r="M11" s="45" t="s">
        <v>229</v>
      </c>
      <c r="N11" s="46" t="s">
        <v>148</v>
      </c>
      <c r="O11" s="44" t="s">
        <v>20</v>
      </c>
      <c r="P11" s="47" t="s">
        <v>18</v>
      </c>
      <c r="Q11" s="45" t="s">
        <v>229</v>
      </c>
      <c r="R11" s="46" t="s">
        <v>148</v>
      </c>
    </row>
    <row r="12" spans="1:18" s="18" customFormat="1" x14ac:dyDescent="0.15">
      <c r="A12" s="577" t="s">
        <v>196</v>
      </c>
      <c r="B12" s="400"/>
      <c r="C12" s="274" t="s">
        <v>282</v>
      </c>
      <c r="D12" s="307">
        <v>12250</v>
      </c>
      <c r="E12" s="155"/>
      <c r="F12" s="278"/>
      <c r="G12" s="4"/>
      <c r="H12" s="155"/>
      <c r="I12" s="278"/>
      <c r="J12" s="307"/>
      <c r="K12" s="155"/>
      <c r="L12" s="278" t="s">
        <v>132</v>
      </c>
      <c r="M12" s="307">
        <v>3400</v>
      </c>
      <c r="N12" s="155"/>
      <c r="O12" s="49"/>
      <c r="P12" s="274"/>
      <c r="Q12" s="311"/>
      <c r="R12" s="155"/>
    </row>
    <row r="13" spans="1:18" s="18" customFormat="1" x14ac:dyDescent="0.15">
      <c r="A13" s="578"/>
      <c r="B13" s="400"/>
      <c r="C13" s="312" t="s">
        <v>283</v>
      </c>
      <c r="D13" s="308">
        <v>2400</v>
      </c>
      <c r="E13" s="155"/>
      <c r="F13" s="280" t="s">
        <v>230</v>
      </c>
      <c r="G13" s="15">
        <v>2400</v>
      </c>
      <c r="H13" s="155"/>
      <c r="I13" s="314"/>
      <c r="J13" s="308"/>
      <c r="K13" s="155"/>
      <c r="L13" s="280" t="s">
        <v>134</v>
      </c>
      <c r="M13" s="306">
        <v>2100</v>
      </c>
      <c r="N13" s="155"/>
      <c r="O13" s="49" t="s">
        <v>308</v>
      </c>
      <c r="P13" s="277" t="s">
        <v>232</v>
      </c>
      <c r="Q13" s="306">
        <v>400</v>
      </c>
      <c r="R13" s="155"/>
    </row>
    <row r="14" spans="1:18" s="18" customFormat="1" x14ac:dyDescent="0.15">
      <c r="A14" s="578"/>
      <c r="B14" s="93"/>
      <c r="C14" s="277" t="s">
        <v>133</v>
      </c>
      <c r="D14" s="306">
        <v>450</v>
      </c>
      <c r="E14" s="155"/>
      <c r="F14" s="280"/>
      <c r="G14" s="15"/>
      <c r="H14" s="159"/>
      <c r="I14" s="310"/>
      <c r="J14" s="308"/>
      <c r="K14" s="159"/>
      <c r="L14" s="280"/>
      <c r="M14" s="306"/>
      <c r="N14" s="155"/>
      <c r="O14" s="51"/>
      <c r="P14" s="277"/>
      <c r="Q14" s="306"/>
      <c r="R14" s="159"/>
    </row>
    <row r="15" spans="1:18" s="18" customFormat="1" x14ac:dyDescent="0.15">
      <c r="A15" s="578"/>
      <c r="B15" s="401" t="s">
        <v>135</v>
      </c>
      <c r="C15" s="309" t="s">
        <v>284</v>
      </c>
      <c r="D15" s="307">
        <v>1500</v>
      </c>
      <c r="E15" s="155"/>
      <c r="F15" s="278"/>
      <c r="G15" s="4"/>
      <c r="H15" s="155"/>
      <c r="I15" s="278"/>
      <c r="J15" s="307"/>
      <c r="K15" s="61"/>
      <c r="L15" s="274" t="s">
        <v>136</v>
      </c>
      <c r="M15" s="307">
        <v>200</v>
      </c>
      <c r="N15" s="155"/>
      <c r="O15" s="49"/>
      <c r="P15" s="274"/>
      <c r="Q15" s="307"/>
      <c r="R15" s="155"/>
    </row>
    <row r="16" spans="1:18" s="18" customFormat="1" x14ac:dyDescent="0.15">
      <c r="A16" s="578"/>
      <c r="B16" s="401" t="s">
        <v>137</v>
      </c>
      <c r="C16" s="313" t="s">
        <v>285</v>
      </c>
      <c r="D16" s="306">
        <v>1000</v>
      </c>
      <c r="E16" s="155"/>
      <c r="F16" s="280" t="s">
        <v>231</v>
      </c>
      <c r="G16" s="15">
        <v>300</v>
      </c>
      <c r="H16" s="155"/>
      <c r="I16" s="310"/>
      <c r="J16" s="308"/>
      <c r="K16" s="155"/>
      <c r="L16" s="277" t="s">
        <v>138</v>
      </c>
      <c r="M16" s="306">
        <v>400</v>
      </c>
      <c r="N16" s="155"/>
      <c r="O16" s="51"/>
      <c r="P16" s="277"/>
      <c r="Q16" s="306"/>
      <c r="R16" s="159"/>
    </row>
    <row r="17" spans="1:18" s="18" customFormat="1" ht="14.25" thickBot="1" x14ac:dyDescent="0.2">
      <c r="A17" s="578"/>
      <c r="B17" s="402" t="s">
        <v>139</v>
      </c>
      <c r="C17" s="313" t="s">
        <v>285</v>
      </c>
      <c r="D17" s="306">
        <v>850</v>
      </c>
      <c r="E17" s="178"/>
      <c r="F17" s="280"/>
      <c r="G17" s="306"/>
      <c r="H17" s="176"/>
      <c r="I17" s="280"/>
      <c r="J17" s="306"/>
      <c r="K17" s="30"/>
      <c r="L17" s="280"/>
      <c r="M17" s="306"/>
      <c r="N17" s="176"/>
      <c r="O17" s="52"/>
      <c r="P17" s="277"/>
      <c r="Q17" s="306"/>
      <c r="R17" s="176"/>
    </row>
    <row r="18" spans="1:18" s="18" customFormat="1" ht="14.25" thickBot="1" x14ac:dyDescent="0.2">
      <c r="A18" s="578"/>
      <c r="B18" s="198"/>
      <c r="C18" s="276" t="s">
        <v>39</v>
      </c>
      <c r="D18" s="273">
        <f>SUM(D12:D17)</f>
        <v>18450</v>
      </c>
      <c r="E18" s="359">
        <f>SUM(E12:E17)</f>
        <v>0</v>
      </c>
      <c r="F18" s="276" t="s">
        <v>39</v>
      </c>
      <c r="G18" s="273">
        <f>SUM(G12:G17)</f>
        <v>2700</v>
      </c>
      <c r="H18" s="359">
        <f>SUM(H12:H17)</f>
        <v>0</v>
      </c>
      <c r="I18" s="276" t="s">
        <v>165</v>
      </c>
      <c r="J18" s="273">
        <f>SUM(J12:J17)</f>
        <v>0</v>
      </c>
      <c r="K18" s="359">
        <f>SUM(K12:K17)</f>
        <v>0</v>
      </c>
      <c r="L18" s="276" t="s">
        <v>39</v>
      </c>
      <c r="M18" s="273">
        <f>SUM(M12:M17)</f>
        <v>6100</v>
      </c>
      <c r="N18" s="359">
        <f>SUM(N12:N17)</f>
        <v>0</v>
      </c>
      <c r="O18" s="182"/>
      <c r="P18" s="275" t="s">
        <v>165</v>
      </c>
      <c r="Q18" s="273">
        <f>SUM(Q12:Q15)</f>
        <v>400</v>
      </c>
      <c r="R18" s="359">
        <f>SUM(R12:R17)</f>
        <v>0</v>
      </c>
    </row>
    <row r="19" spans="1:18" s="18" customFormat="1" x14ac:dyDescent="0.15">
      <c r="A19" s="580"/>
      <c r="B19" s="179"/>
      <c r="C19" s="75"/>
      <c r="D19" s="3"/>
      <c r="E19" s="391"/>
      <c r="F19" s="75"/>
      <c r="G19" s="3"/>
      <c r="H19" s="391"/>
      <c r="I19" s="75"/>
      <c r="J19" s="3"/>
      <c r="K19" s="3"/>
      <c r="L19" s="75"/>
      <c r="M19" s="3"/>
      <c r="N19" s="391"/>
      <c r="O19" s="75"/>
      <c r="P19" s="195" t="s">
        <v>40</v>
      </c>
      <c r="Q19" s="191"/>
      <c r="R19" s="200">
        <f>E18+H18+K18+N18+R18</f>
        <v>0</v>
      </c>
    </row>
    <row r="20" spans="1:18" s="18" customFormat="1" ht="11.25" customHeight="1" thickBot="1" x14ac:dyDescent="0.2">
      <c r="A20" s="197"/>
      <c r="B20" s="198"/>
      <c r="C20" s="50"/>
      <c r="D20" s="4"/>
      <c r="E20" s="265"/>
      <c r="F20" s="50"/>
      <c r="G20" s="4"/>
      <c r="H20" s="4"/>
      <c r="I20" s="50"/>
      <c r="J20" s="4"/>
      <c r="K20" s="4"/>
      <c r="L20" s="50"/>
      <c r="M20" s="4"/>
      <c r="N20" s="4"/>
      <c r="O20" s="199"/>
      <c r="P20" s="89"/>
      <c r="Q20" s="201"/>
      <c r="R20" s="266"/>
    </row>
    <row r="21" spans="1:18" s="18" customFormat="1" x14ac:dyDescent="0.15">
      <c r="A21" s="584" t="s">
        <v>12</v>
      </c>
      <c r="B21" s="585"/>
      <c r="C21" s="67" t="s">
        <v>18</v>
      </c>
      <c r="D21" s="45" t="s">
        <v>229</v>
      </c>
      <c r="E21" s="196" t="s">
        <v>148</v>
      </c>
      <c r="F21" s="44" t="s">
        <v>18</v>
      </c>
      <c r="G21" s="45" t="s">
        <v>229</v>
      </c>
      <c r="H21" s="46" t="s">
        <v>148</v>
      </c>
      <c r="I21" s="44" t="s">
        <v>18</v>
      </c>
      <c r="J21" s="45" t="s">
        <v>229</v>
      </c>
      <c r="K21" s="46" t="s">
        <v>148</v>
      </c>
      <c r="L21" s="44" t="s">
        <v>18</v>
      </c>
      <c r="M21" s="45" t="s">
        <v>229</v>
      </c>
      <c r="N21" s="46" t="s">
        <v>148</v>
      </c>
      <c r="O21" s="67" t="s">
        <v>20</v>
      </c>
      <c r="P21" s="68" t="s">
        <v>18</v>
      </c>
      <c r="Q21" s="45" t="s">
        <v>229</v>
      </c>
      <c r="R21" s="196" t="s">
        <v>148</v>
      </c>
    </row>
    <row r="22" spans="1:18" s="18" customFormat="1" x14ac:dyDescent="0.15">
      <c r="A22" s="577" t="s">
        <v>197</v>
      </c>
      <c r="B22" s="575" t="s">
        <v>140</v>
      </c>
      <c r="C22" s="277" t="s">
        <v>141</v>
      </c>
      <c r="D22" s="306">
        <v>3300</v>
      </c>
      <c r="E22" s="155"/>
      <c r="F22" s="280"/>
      <c r="G22" s="307"/>
      <c r="H22" s="159"/>
      <c r="I22" s="280"/>
      <c r="J22" s="306"/>
      <c r="K22" s="30"/>
      <c r="L22" s="280"/>
      <c r="M22" s="306"/>
      <c r="N22" s="159"/>
      <c r="O22" s="49" t="s">
        <v>166</v>
      </c>
      <c r="P22" s="274" t="s">
        <v>167</v>
      </c>
      <c r="Q22" s="307">
        <v>100</v>
      </c>
      <c r="R22" s="159"/>
    </row>
    <row r="23" spans="1:18" s="18" customFormat="1" ht="14.25" thickBot="1" x14ac:dyDescent="0.2">
      <c r="A23" s="578"/>
      <c r="B23" s="576"/>
      <c r="C23" s="277" t="s">
        <v>142</v>
      </c>
      <c r="D23" s="306">
        <v>800</v>
      </c>
      <c r="E23" s="178"/>
      <c r="F23" s="280"/>
      <c r="G23" s="306"/>
      <c r="H23" s="176"/>
      <c r="I23" s="280"/>
      <c r="J23" s="306"/>
      <c r="K23" s="30"/>
      <c r="L23" s="280"/>
      <c r="M23" s="306"/>
      <c r="N23" s="176"/>
      <c r="O23" s="180"/>
      <c r="P23" s="277"/>
      <c r="Q23" s="306"/>
      <c r="R23" s="176"/>
    </row>
    <row r="24" spans="1:18" s="18" customFormat="1" ht="14.25" thickBot="1" x14ac:dyDescent="0.2">
      <c r="A24" s="579"/>
      <c r="B24" s="375"/>
      <c r="C24" s="276" t="s">
        <v>39</v>
      </c>
      <c r="D24" s="273">
        <f>SUM(D19:D23)</f>
        <v>4100</v>
      </c>
      <c r="E24" s="359">
        <f>SUM(E22:E23)</f>
        <v>0</v>
      </c>
      <c r="F24" s="276"/>
      <c r="G24" s="273">
        <f>SUM(G19:G23)</f>
        <v>0</v>
      </c>
      <c r="H24" s="359">
        <f>SUM(H19:H23)</f>
        <v>0</v>
      </c>
      <c r="I24" s="276"/>
      <c r="J24" s="273">
        <f>J19</f>
        <v>0</v>
      </c>
      <c r="K24" s="384">
        <f>SUM(K19:K23)</f>
        <v>0</v>
      </c>
      <c r="L24" s="276"/>
      <c r="M24" s="273">
        <f>SUM(M19:M23)</f>
        <v>0</v>
      </c>
      <c r="N24" s="393">
        <f>SUM(N19:N23)</f>
        <v>0</v>
      </c>
      <c r="O24" s="182"/>
      <c r="P24" s="275" t="s">
        <v>165</v>
      </c>
      <c r="Q24" s="273">
        <f>Q22</f>
        <v>100</v>
      </c>
      <c r="R24" s="359">
        <f>SUM(R22:R23)</f>
        <v>0</v>
      </c>
    </row>
    <row r="25" spans="1:18" s="18" customFormat="1" x14ac:dyDescent="0.15">
      <c r="A25" s="580"/>
      <c r="B25" s="86"/>
      <c r="C25" s="56"/>
      <c r="D25" s="8"/>
      <c r="E25" s="392"/>
      <c r="F25" s="56"/>
      <c r="G25" s="8"/>
      <c r="H25" s="392"/>
      <c r="I25" s="56"/>
      <c r="J25" s="8"/>
      <c r="K25" s="8"/>
      <c r="L25" s="56"/>
      <c r="M25" s="8"/>
      <c r="N25" s="392"/>
      <c r="O25" s="56"/>
      <c r="P25" s="184" t="s">
        <v>40</v>
      </c>
      <c r="Q25" s="59"/>
      <c r="R25" s="161">
        <f>E24+R24</f>
        <v>0</v>
      </c>
    </row>
    <row r="26" spans="1:18" s="18" customFormat="1" ht="11.25" customHeight="1" thickBot="1" x14ac:dyDescent="0.2">
      <c r="A26" s="60"/>
      <c r="B26" s="181"/>
    </row>
    <row r="27" spans="1:18" s="18" customFormat="1" x14ac:dyDescent="0.15">
      <c r="A27" s="568" t="s">
        <v>12</v>
      </c>
      <c r="B27" s="569"/>
      <c r="C27" s="44" t="s">
        <v>18</v>
      </c>
      <c r="D27" s="45" t="s">
        <v>229</v>
      </c>
      <c r="E27" s="46" t="s">
        <v>148</v>
      </c>
      <c r="F27" s="44" t="s">
        <v>18</v>
      </c>
      <c r="G27" s="45" t="s">
        <v>229</v>
      </c>
      <c r="H27" s="46" t="s">
        <v>148</v>
      </c>
      <c r="I27" s="44" t="s">
        <v>18</v>
      </c>
      <c r="J27" s="45" t="s">
        <v>229</v>
      </c>
      <c r="K27" s="46" t="s">
        <v>148</v>
      </c>
      <c r="L27" s="44" t="s">
        <v>18</v>
      </c>
      <c r="M27" s="45" t="s">
        <v>229</v>
      </c>
      <c r="N27" s="46" t="s">
        <v>148</v>
      </c>
      <c r="O27" s="44" t="s">
        <v>20</v>
      </c>
      <c r="P27" s="47" t="s">
        <v>18</v>
      </c>
      <c r="Q27" s="45" t="s">
        <v>229</v>
      </c>
      <c r="R27" s="46" t="s">
        <v>148</v>
      </c>
    </row>
    <row r="28" spans="1:18" s="18" customFormat="1" x14ac:dyDescent="0.15">
      <c r="A28" s="581" t="s">
        <v>338</v>
      </c>
      <c r="B28" s="575" t="s">
        <v>182</v>
      </c>
      <c r="C28" s="274" t="s">
        <v>286</v>
      </c>
      <c r="D28" s="307">
        <v>2100</v>
      </c>
      <c r="E28" s="155"/>
      <c r="F28" s="278" t="s">
        <v>183</v>
      </c>
      <c r="G28" s="4">
        <v>1250</v>
      </c>
      <c r="H28" s="159"/>
      <c r="I28" s="278"/>
      <c r="J28" s="307"/>
      <c r="K28" s="177"/>
      <c r="L28" s="274" t="s">
        <v>183</v>
      </c>
      <c r="M28" s="307">
        <v>650</v>
      </c>
      <c r="N28" s="159"/>
      <c r="O28" s="49" t="s">
        <v>166</v>
      </c>
      <c r="P28" s="274" t="s">
        <v>189</v>
      </c>
      <c r="Q28" s="311">
        <v>200</v>
      </c>
      <c r="R28" s="159"/>
    </row>
    <row r="29" spans="1:18" s="18" customFormat="1" x14ac:dyDescent="0.15">
      <c r="A29" s="582"/>
      <c r="B29" s="576"/>
      <c r="C29" s="277" t="s">
        <v>287</v>
      </c>
      <c r="D29" s="306">
        <v>2100</v>
      </c>
      <c r="E29" s="155"/>
      <c r="F29" s="280" t="s">
        <v>185</v>
      </c>
      <c r="G29" s="306">
        <v>200</v>
      </c>
      <c r="H29" s="159"/>
      <c r="I29" s="280"/>
      <c r="J29" s="306"/>
      <c r="K29" s="176"/>
      <c r="L29" s="280" t="s">
        <v>187</v>
      </c>
      <c r="M29" s="306">
        <v>100</v>
      </c>
      <c r="N29" s="176"/>
      <c r="O29" s="52"/>
      <c r="P29" s="277"/>
      <c r="Q29" s="306"/>
      <c r="R29" s="30"/>
    </row>
    <row r="30" spans="1:18" s="18" customFormat="1" ht="14.25" thickBot="1" x14ac:dyDescent="0.2">
      <c r="A30" s="582"/>
      <c r="B30" s="402" t="s">
        <v>184</v>
      </c>
      <c r="C30" s="313" t="s">
        <v>295</v>
      </c>
      <c r="D30" s="306">
        <v>1300</v>
      </c>
      <c r="E30" s="178"/>
      <c r="F30" s="280" t="s">
        <v>186</v>
      </c>
      <c r="G30" s="306">
        <v>300</v>
      </c>
      <c r="H30" s="176"/>
      <c r="I30" s="280"/>
      <c r="J30" s="306"/>
      <c r="K30" s="176"/>
      <c r="L30" s="280" t="s">
        <v>188</v>
      </c>
      <c r="M30" s="306">
        <v>150</v>
      </c>
      <c r="N30" s="176"/>
      <c r="O30" s="52"/>
      <c r="P30" s="277"/>
      <c r="Q30" s="306"/>
      <c r="R30" s="30"/>
    </row>
    <row r="31" spans="1:18" s="18" customFormat="1" ht="14.25" thickBot="1" x14ac:dyDescent="0.2">
      <c r="A31" s="582"/>
      <c r="B31" s="198"/>
      <c r="C31" s="276" t="s">
        <v>39</v>
      </c>
      <c r="D31" s="273">
        <f>SUM(D28:D30)</f>
        <v>5500</v>
      </c>
      <c r="E31" s="359">
        <f>SUM(E28:E30)</f>
        <v>0</v>
      </c>
      <c r="F31" s="279" t="s">
        <v>39</v>
      </c>
      <c r="G31" s="17">
        <f>SUM(G28:G30)</f>
        <v>1750</v>
      </c>
      <c r="H31" s="359">
        <f>SUM(H28:H30)</f>
        <v>0</v>
      </c>
      <c r="I31" s="279" t="s">
        <v>165</v>
      </c>
      <c r="J31" s="273">
        <f>SUM(J28:J30)</f>
        <v>0</v>
      </c>
      <c r="K31" s="359">
        <f>SUM(K28:K30)</f>
        <v>0</v>
      </c>
      <c r="L31" s="279" t="s">
        <v>165</v>
      </c>
      <c r="M31" s="273">
        <f>SUM(M28:M30)</f>
        <v>900</v>
      </c>
      <c r="N31" s="359">
        <f>SUM(N28:N30)</f>
        <v>0</v>
      </c>
      <c r="O31" s="54"/>
      <c r="P31" s="275" t="s">
        <v>165</v>
      </c>
      <c r="Q31" s="273">
        <f>SUM(Q28:Q30)</f>
        <v>200</v>
      </c>
      <c r="R31" s="359">
        <f>SUM(R28:R30)</f>
        <v>0</v>
      </c>
    </row>
    <row r="32" spans="1:18" s="18" customFormat="1" x14ac:dyDescent="0.15">
      <c r="A32" s="583"/>
      <c r="B32" s="86"/>
      <c r="C32" s="56"/>
      <c r="D32" s="8"/>
      <c r="E32" s="8"/>
      <c r="F32" s="56"/>
      <c r="G32" s="8"/>
      <c r="H32" s="8"/>
      <c r="I32" s="56"/>
      <c r="J32" s="8"/>
      <c r="K32" s="8"/>
      <c r="L32" s="56"/>
      <c r="M32" s="8"/>
      <c r="N32" s="8"/>
      <c r="O32" s="57"/>
      <c r="P32" s="58" t="s">
        <v>40</v>
      </c>
      <c r="Q32" s="59"/>
      <c r="R32" s="161">
        <f>E31+H31+K31+N31+R31</f>
        <v>0</v>
      </c>
    </row>
    <row r="33" spans="2:18" s="18" customFormat="1" x14ac:dyDescent="0.15">
      <c r="B33" s="87" t="s">
        <v>83</v>
      </c>
    </row>
    <row r="34" spans="2:18" s="18" customFormat="1" x14ac:dyDescent="0.15">
      <c r="B34" s="88" t="s">
        <v>328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</row>
    <row r="35" spans="2:18" s="18" customFormat="1" x14ac:dyDescent="0.15">
      <c r="B35" s="88" t="s">
        <v>329</v>
      </c>
      <c r="C35" s="65"/>
      <c r="D35" s="65"/>
      <c r="E35" s="65"/>
      <c r="F35" s="65"/>
      <c r="G35" s="65"/>
      <c r="H35" s="65"/>
    </row>
    <row r="36" spans="2:18" s="18" customFormat="1" x14ac:dyDescent="0.15">
      <c r="B36" s="87" t="s">
        <v>330</v>
      </c>
    </row>
    <row r="37" spans="2:18" s="18" customFormat="1" x14ac:dyDescent="0.15"/>
    <row r="38" spans="2:18" s="18" customFormat="1" x14ac:dyDescent="0.15"/>
    <row r="39" spans="2:18" s="18" customFormat="1" x14ac:dyDescent="0.15"/>
    <row r="40" spans="2:18" s="18" customFormat="1" x14ac:dyDescent="0.15"/>
    <row r="41" spans="2:18" s="18" customFormat="1" x14ac:dyDescent="0.15"/>
    <row r="42" spans="2:18" s="18" customFormat="1" x14ac:dyDescent="0.15"/>
    <row r="43" spans="2:18" s="18" customFormat="1" x14ac:dyDescent="0.15"/>
    <row r="44" spans="2:18" s="18" customFormat="1" x14ac:dyDescent="0.15"/>
    <row r="45" spans="2:18" s="18" customFormat="1" x14ac:dyDescent="0.15"/>
    <row r="46" spans="2:18" s="18" customFormat="1" x14ac:dyDescent="0.15"/>
    <row r="47" spans="2:18" s="18" customFormat="1" x14ac:dyDescent="0.15"/>
    <row r="48" spans="2:18" s="18" customFormat="1" x14ac:dyDescent="0.15"/>
    <row r="49" spans="2:18" s="18" customFormat="1" x14ac:dyDescent="0.15"/>
    <row r="50" spans="2:18" s="18" customFormat="1" x14ac:dyDescent="0.15"/>
    <row r="51" spans="2:18" s="18" customFormat="1" x14ac:dyDescent="0.15"/>
    <row r="52" spans="2:18" s="18" customFormat="1" x14ac:dyDescent="0.15"/>
    <row r="53" spans="2:18" x14ac:dyDescent="0.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</sheetData>
  <mergeCells count="31">
    <mergeCell ref="N5:R5"/>
    <mergeCell ref="A6:D6"/>
    <mergeCell ref="E6:G6"/>
    <mergeCell ref="H6:I6"/>
    <mergeCell ref="L6:M6"/>
    <mergeCell ref="N6:R7"/>
    <mergeCell ref="A7:B7"/>
    <mergeCell ref="L5:M5"/>
    <mergeCell ref="B2:E2"/>
    <mergeCell ref="H7:I7"/>
    <mergeCell ref="H5:I5"/>
    <mergeCell ref="A27:B27"/>
    <mergeCell ref="G1:L2"/>
    <mergeCell ref="J7:K7"/>
    <mergeCell ref="C8:G8"/>
    <mergeCell ref="H8:I8"/>
    <mergeCell ref="A5:D5"/>
    <mergeCell ref="E5:G5"/>
    <mergeCell ref="A21:B21"/>
    <mergeCell ref="O8:R8"/>
    <mergeCell ref="A10:B11"/>
    <mergeCell ref="A8:B8"/>
    <mergeCell ref="L8:M8"/>
    <mergeCell ref="L7:M7"/>
    <mergeCell ref="C7:G7"/>
    <mergeCell ref="J8:K8"/>
    <mergeCell ref="B28:B29"/>
    <mergeCell ref="B22:B23"/>
    <mergeCell ref="A22:A25"/>
    <mergeCell ref="A12:A19"/>
    <mergeCell ref="A28:A32"/>
  </mergeCells>
  <phoneticPr fontId="2"/>
  <conditionalFormatting sqref="E12:E19 H12:H19 K12:K14 N12:N19 R12:R18 E22:E25 H22:H25 N22:N25 R22:R24 E28:E31 H28:H31">
    <cfRule type="expression" dxfId="19" priority="2" stopIfTrue="1">
      <formula>D12&lt;E12</formula>
    </cfRule>
  </conditionalFormatting>
  <conditionalFormatting sqref="K16">
    <cfRule type="expression" dxfId="18" priority="1" stopIfTrue="1">
      <formula>J16&lt;K16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R35"/>
  <sheetViews>
    <sheetView showZeros="0" workbookViewId="0">
      <selection activeCell="A6" sqref="A6:D6"/>
    </sheetView>
  </sheetViews>
  <sheetFormatPr defaultRowHeight="13.5" x14ac:dyDescent="0.15"/>
  <cols>
    <col min="1" max="1" width="3.75" style="95" customWidth="1"/>
    <col min="2" max="2" width="5.625" style="95" customWidth="1"/>
    <col min="3" max="3" width="9" style="95" customWidth="1"/>
    <col min="4" max="4" width="7.125" style="95" customWidth="1"/>
    <col min="5" max="5" width="8.125" style="95" customWidth="1"/>
    <col min="6" max="6" width="9" style="95" customWidth="1"/>
    <col min="7" max="7" width="7.125" style="95" customWidth="1"/>
    <col min="8" max="8" width="8.125" style="95" customWidth="1"/>
    <col min="9" max="9" width="9" style="95" customWidth="1"/>
    <col min="10" max="10" width="7.125" style="95" customWidth="1"/>
    <col min="11" max="11" width="8.125" style="95" customWidth="1"/>
    <col min="12" max="12" width="9" style="95" customWidth="1"/>
    <col min="13" max="13" width="7.125" style="95" customWidth="1"/>
    <col min="14" max="15" width="8.125" style="95" customWidth="1"/>
    <col min="16" max="16" width="9" style="95" customWidth="1"/>
    <col min="17" max="17" width="7.125" style="95" customWidth="1"/>
    <col min="18" max="18" width="8.125" style="95" customWidth="1"/>
    <col min="19" max="16384" width="9" style="95"/>
  </cols>
  <sheetData>
    <row r="1" spans="1:18" ht="21" customHeight="1" x14ac:dyDescent="0.2">
      <c r="A1" s="94" t="s">
        <v>204</v>
      </c>
      <c r="B1" s="94"/>
      <c r="C1" s="94"/>
      <c r="D1" s="94"/>
      <c r="E1" s="94"/>
      <c r="F1" s="94"/>
      <c r="G1" s="547" t="s">
        <v>225</v>
      </c>
      <c r="H1" s="548"/>
      <c r="I1" s="548"/>
      <c r="J1" s="548"/>
      <c r="K1" s="548"/>
      <c r="L1" s="549"/>
      <c r="N1" s="151" t="s">
        <v>177</v>
      </c>
      <c r="O1" s="152"/>
      <c r="P1" s="152"/>
      <c r="Q1" s="152"/>
      <c r="R1" s="152"/>
    </row>
    <row r="2" spans="1:18" ht="18.75" customHeight="1" thickBot="1" x14ac:dyDescent="0.2">
      <c r="A2" s="96"/>
      <c r="B2" s="553" t="str">
        <f>山形市・上山市!B2</f>
        <v>2022年12月1日現在</v>
      </c>
      <c r="C2" s="553"/>
      <c r="D2" s="553"/>
      <c r="E2" s="553"/>
      <c r="F2" s="96"/>
      <c r="G2" s="550"/>
      <c r="H2" s="551"/>
      <c r="I2" s="551"/>
      <c r="J2" s="551"/>
      <c r="K2" s="551"/>
      <c r="L2" s="552"/>
      <c r="N2" s="29" t="s">
        <v>178</v>
      </c>
      <c r="O2" s="29"/>
      <c r="P2" s="29"/>
      <c r="Q2" s="29"/>
      <c r="R2" s="29"/>
    </row>
    <row r="3" spans="1:18" ht="13.5" customHeight="1" x14ac:dyDescent="0.2">
      <c r="A3" s="97"/>
      <c r="B3" s="97"/>
      <c r="C3" s="97"/>
      <c r="D3" s="97"/>
      <c r="H3" s="98"/>
      <c r="I3" s="98"/>
      <c r="J3" s="98"/>
      <c r="K3" s="98"/>
      <c r="L3" s="98"/>
      <c r="N3" s="153" t="s">
        <v>179</v>
      </c>
      <c r="O3" s="153"/>
      <c r="P3" s="153"/>
      <c r="Q3" s="153"/>
      <c r="R3" s="153"/>
    </row>
    <row r="4" spans="1:18" ht="13.5" customHeight="1" thickBot="1" x14ac:dyDescent="0.2">
      <c r="N4" s="154" t="s">
        <v>180</v>
      </c>
      <c r="O4" s="154"/>
      <c r="P4" s="154"/>
      <c r="Q4" s="154"/>
      <c r="R4" s="154"/>
    </row>
    <row r="5" spans="1:18" ht="20.100000000000001" customHeight="1" x14ac:dyDescent="0.15">
      <c r="A5" s="541" t="s">
        <v>147</v>
      </c>
      <c r="B5" s="554"/>
      <c r="C5" s="554"/>
      <c r="D5" s="543"/>
      <c r="E5" s="541" t="s">
        <v>1</v>
      </c>
      <c r="F5" s="554"/>
      <c r="G5" s="543"/>
      <c r="H5" s="541" t="s">
        <v>2</v>
      </c>
      <c r="I5" s="543"/>
      <c r="J5" s="99" t="s">
        <v>3</v>
      </c>
      <c r="K5" s="99" t="s">
        <v>4</v>
      </c>
      <c r="L5" s="541" t="s">
        <v>5</v>
      </c>
      <c r="M5" s="559"/>
      <c r="N5" s="563" t="s">
        <v>6</v>
      </c>
      <c r="O5" s="564"/>
      <c r="P5" s="564"/>
      <c r="Q5" s="564"/>
      <c r="R5" s="565"/>
    </row>
    <row r="6" spans="1:18" ht="23.1" customHeight="1" x14ac:dyDescent="0.15">
      <c r="A6" s="541">
        <f>山形市・上山市!A6</f>
        <v>0</v>
      </c>
      <c r="B6" s="554"/>
      <c r="C6" s="554"/>
      <c r="D6" s="543"/>
      <c r="E6" s="541">
        <f>山形市・上山市!E6</f>
        <v>0</v>
      </c>
      <c r="F6" s="554"/>
      <c r="G6" s="543"/>
      <c r="H6" s="544">
        <f>山形市・上山市!H6</f>
        <v>0</v>
      </c>
      <c r="I6" s="546"/>
      <c r="J6" s="262">
        <f>山形市・上山市!J6</f>
        <v>0</v>
      </c>
      <c r="K6" s="100"/>
      <c r="L6" s="566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567"/>
      <c r="N6" s="461">
        <f>山形市・上山市!N6</f>
        <v>0</v>
      </c>
      <c r="O6" s="462"/>
      <c r="P6" s="462"/>
      <c r="Q6" s="462"/>
      <c r="R6" s="463"/>
    </row>
    <row r="7" spans="1:18" ht="20.100000000000001" customHeight="1" x14ac:dyDescent="0.15">
      <c r="A7" s="541" t="s">
        <v>7</v>
      </c>
      <c r="B7" s="543"/>
      <c r="C7" s="544">
        <f>山形市・上山市!C7</f>
        <v>0</v>
      </c>
      <c r="D7" s="545"/>
      <c r="E7" s="545"/>
      <c r="F7" s="545"/>
      <c r="G7" s="546"/>
      <c r="H7" s="541" t="s">
        <v>8</v>
      </c>
      <c r="I7" s="543"/>
      <c r="J7" s="541" t="s">
        <v>9</v>
      </c>
      <c r="K7" s="543"/>
      <c r="L7" s="541" t="s">
        <v>175</v>
      </c>
      <c r="M7" s="542"/>
      <c r="N7" s="464"/>
      <c r="O7" s="465"/>
      <c r="P7" s="465"/>
      <c r="Q7" s="465"/>
      <c r="R7" s="466"/>
    </row>
    <row r="8" spans="1:18" ht="20.100000000000001" customHeight="1" thickBot="1" x14ac:dyDescent="0.2">
      <c r="A8" s="541" t="s">
        <v>10</v>
      </c>
      <c r="B8" s="543"/>
      <c r="C8" s="544">
        <f>山形市・上山市!C8</f>
        <v>0</v>
      </c>
      <c r="D8" s="545"/>
      <c r="E8" s="545"/>
      <c r="F8" s="545"/>
      <c r="G8" s="546"/>
      <c r="H8" s="544">
        <f>山形市・上山市!H8</f>
        <v>0</v>
      </c>
      <c r="I8" s="546"/>
      <c r="J8" s="467">
        <f>山形市・上山市!J8</f>
        <v>0</v>
      </c>
      <c r="K8" s="528"/>
      <c r="L8" s="560">
        <f>R31</f>
        <v>0</v>
      </c>
      <c r="M8" s="542"/>
      <c r="N8" s="101" t="s">
        <v>11</v>
      </c>
      <c r="O8" s="561"/>
      <c r="P8" s="561"/>
      <c r="Q8" s="561"/>
      <c r="R8" s="562"/>
    </row>
    <row r="9" spans="1:18" ht="11.25" customHeight="1" x14ac:dyDescent="0.15"/>
    <row r="10" spans="1:18" ht="14.25" thickBot="1" x14ac:dyDescent="0.2">
      <c r="A10" s="592" t="s">
        <v>12</v>
      </c>
      <c r="B10" s="593"/>
      <c r="C10" s="102" t="s">
        <v>13</v>
      </c>
      <c r="D10" s="103"/>
      <c r="E10" s="104"/>
      <c r="F10" s="105" t="s">
        <v>14</v>
      </c>
      <c r="G10" s="103"/>
      <c r="H10" s="104"/>
      <c r="I10" s="105" t="s">
        <v>15</v>
      </c>
      <c r="J10" s="103"/>
      <c r="K10" s="104"/>
      <c r="L10" s="105" t="s">
        <v>16</v>
      </c>
      <c r="M10" s="103"/>
      <c r="N10" s="104"/>
      <c r="O10" s="106" t="s">
        <v>17</v>
      </c>
      <c r="P10" s="107"/>
      <c r="Q10" s="107"/>
      <c r="R10" s="108"/>
    </row>
    <row r="11" spans="1:18" x14ac:dyDescent="0.15">
      <c r="A11" s="594"/>
      <c r="B11" s="595"/>
      <c r="C11" s="109" t="s">
        <v>18</v>
      </c>
      <c r="D11" s="110" t="s">
        <v>229</v>
      </c>
      <c r="E11" s="111" t="s">
        <v>148</v>
      </c>
      <c r="F11" s="109" t="s">
        <v>18</v>
      </c>
      <c r="G11" s="110" t="s">
        <v>229</v>
      </c>
      <c r="H11" s="111" t="s">
        <v>148</v>
      </c>
      <c r="I11" s="109" t="s">
        <v>18</v>
      </c>
      <c r="J11" s="321" t="s">
        <v>229</v>
      </c>
      <c r="K11" s="111" t="s">
        <v>148</v>
      </c>
      <c r="L11" s="109" t="s">
        <v>18</v>
      </c>
      <c r="M11" s="110" t="s">
        <v>229</v>
      </c>
      <c r="N11" s="111" t="s">
        <v>148</v>
      </c>
      <c r="O11" s="109" t="s">
        <v>20</v>
      </c>
      <c r="P11" s="112" t="s">
        <v>18</v>
      </c>
      <c r="Q11" s="110" t="s">
        <v>229</v>
      </c>
      <c r="R11" s="111" t="s">
        <v>148</v>
      </c>
    </row>
    <row r="12" spans="1:18" x14ac:dyDescent="0.15">
      <c r="A12" s="589" t="s">
        <v>192</v>
      </c>
      <c r="B12" s="171"/>
      <c r="C12" s="325" t="s">
        <v>279</v>
      </c>
      <c r="D12" s="169">
        <v>1850</v>
      </c>
      <c r="E12" s="175"/>
      <c r="F12" s="330" t="s">
        <v>143</v>
      </c>
      <c r="G12" s="114">
        <v>4400</v>
      </c>
      <c r="H12" s="175"/>
      <c r="I12" s="330"/>
      <c r="J12" s="114"/>
      <c r="K12" s="163"/>
      <c r="L12" s="330" t="s">
        <v>224</v>
      </c>
      <c r="M12" s="169">
        <v>2450</v>
      </c>
      <c r="N12" s="175"/>
      <c r="O12" s="113" t="s">
        <v>26</v>
      </c>
      <c r="P12" s="325" t="s">
        <v>144</v>
      </c>
      <c r="Q12" s="323">
        <v>650</v>
      </c>
      <c r="R12" s="175"/>
    </row>
    <row r="13" spans="1:18" x14ac:dyDescent="0.15">
      <c r="A13" s="590"/>
      <c r="B13" s="171"/>
      <c r="C13" s="326" t="s">
        <v>291</v>
      </c>
      <c r="D13" s="290">
        <v>7500</v>
      </c>
      <c r="E13" s="175"/>
      <c r="F13" s="331" t="s">
        <v>351</v>
      </c>
      <c r="G13" s="202"/>
      <c r="H13" s="203"/>
      <c r="I13" s="330"/>
      <c r="J13" s="114"/>
      <c r="K13" s="163"/>
      <c r="L13" s="331" t="s">
        <v>350</v>
      </c>
      <c r="M13" s="315"/>
      <c r="N13" s="214"/>
      <c r="O13" s="113" t="s">
        <v>26</v>
      </c>
      <c r="P13" s="326" t="s">
        <v>275</v>
      </c>
      <c r="Q13" s="324">
        <v>50</v>
      </c>
      <c r="R13" s="155"/>
    </row>
    <row r="14" spans="1:18" x14ac:dyDescent="0.15">
      <c r="A14" s="590"/>
      <c r="B14" s="171"/>
      <c r="C14" s="327" t="s">
        <v>313</v>
      </c>
      <c r="D14" s="315"/>
      <c r="E14" s="203"/>
      <c r="F14" s="331" t="s">
        <v>214</v>
      </c>
      <c r="G14" s="202"/>
      <c r="H14" s="203"/>
      <c r="I14" s="331"/>
      <c r="J14" s="202"/>
      <c r="K14" s="214"/>
      <c r="L14" s="596" t="s">
        <v>238</v>
      </c>
      <c r="M14" s="315"/>
      <c r="N14" s="204"/>
      <c r="O14" s="115"/>
      <c r="P14" s="326"/>
      <c r="Q14" s="324"/>
      <c r="R14" s="163"/>
    </row>
    <row r="15" spans="1:18" x14ac:dyDescent="0.15">
      <c r="A15" s="590"/>
      <c r="B15" s="171"/>
      <c r="C15" s="327" t="s">
        <v>343</v>
      </c>
      <c r="D15" s="315"/>
      <c r="E15" s="203"/>
      <c r="F15" s="331" t="s">
        <v>276</v>
      </c>
      <c r="G15" s="202"/>
      <c r="H15" s="203"/>
      <c r="I15" s="331"/>
      <c r="J15" s="202"/>
      <c r="K15" s="214"/>
      <c r="L15" s="597"/>
      <c r="M15" s="315"/>
      <c r="N15" s="204"/>
      <c r="O15" s="115"/>
      <c r="P15" s="326"/>
      <c r="Q15" s="324"/>
      <c r="R15" s="163"/>
    </row>
    <row r="16" spans="1:18" x14ac:dyDescent="0.15">
      <c r="A16" s="590"/>
      <c r="B16" s="171"/>
      <c r="C16" s="327" t="s">
        <v>344</v>
      </c>
      <c r="D16" s="316"/>
      <c r="E16" s="203"/>
      <c r="F16" s="331" t="s">
        <v>199</v>
      </c>
      <c r="G16" s="202"/>
      <c r="H16" s="203"/>
      <c r="I16" s="331"/>
      <c r="J16" s="202"/>
      <c r="K16" s="214"/>
      <c r="L16" s="331" t="s">
        <v>213</v>
      </c>
      <c r="M16" s="315"/>
      <c r="N16" s="204"/>
      <c r="O16" s="115"/>
      <c r="P16" s="326"/>
      <c r="Q16" s="324"/>
      <c r="R16" s="163"/>
    </row>
    <row r="17" spans="1:18" x14ac:dyDescent="0.15">
      <c r="A17" s="590"/>
      <c r="B17" s="171"/>
      <c r="C17" s="326" t="s">
        <v>280</v>
      </c>
      <c r="D17" s="290">
        <v>5100</v>
      </c>
      <c r="E17" s="175"/>
      <c r="F17" s="332" t="s">
        <v>170</v>
      </c>
      <c r="G17" s="116">
        <v>650</v>
      </c>
      <c r="H17" s="175"/>
      <c r="I17" s="332"/>
      <c r="J17" s="116"/>
      <c r="K17" s="163"/>
      <c r="L17" s="332" t="s">
        <v>170</v>
      </c>
      <c r="M17" s="322">
        <v>1550</v>
      </c>
      <c r="N17" s="163"/>
      <c r="O17" s="115"/>
      <c r="P17" s="326"/>
      <c r="Q17" s="324"/>
      <c r="R17" s="163"/>
    </row>
    <row r="18" spans="1:18" x14ac:dyDescent="0.15">
      <c r="A18" s="590"/>
      <c r="B18" s="171"/>
      <c r="C18" s="326" t="s">
        <v>281</v>
      </c>
      <c r="D18" s="290">
        <v>3600</v>
      </c>
      <c r="E18" s="175"/>
      <c r="F18" s="332"/>
      <c r="G18" s="116"/>
      <c r="H18" s="175"/>
      <c r="I18" s="332"/>
      <c r="J18" s="116"/>
      <c r="K18" s="163"/>
      <c r="L18" s="332"/>
      <c r="M18" s="290"/>
      <c r="N18" s="163"/>
      <c r="O18" s="115"/>
      <c r="P18" s="326"/>
      <c r="Q18" s="324"/>
      <c r="R18" s="163"/>
    </row>
    <row r="19" spans="1:18" x14ac:dyDescent="0.15">
      <c r="A19" s="590"/>
      <c r="B19" s="171"/>
      <c r="C19" s="327" t="s">
        <v>277</v>
      </c>
      <c r="D19" s="315"/>
      <c r="E19" s="203"/>
      <c r="F19" s="332"/>
      <c r="G19" s="116"/>
      <c r="H19" s="175"/>
      <c r="I19" s="331"/>
      <c r="J19" s="116"/>
      <c r="K19" s="214"/>
      <c r="L19" s="332"/>
      <c r="M19" s="290"/>
      <c r="N19" s="163"/>
      <c r="O19" s="115"/>
      <c r="P19" s="326"/>
      <c r="Q19" s="290"/>
      <c r="R19" s="163"/>
    </row>
    <row r="20" spans="1:18" x14ac:dyDescent="0.15">
      <c r="A20" s="590"/>
      <c r="B20" s="174"/>
      <c r="C20" s="328" t="s">
        <v>278</v>
      </c>
      <c r="D20" s="317"/>
      <c r="E20" s="203"/>
      <c r="F20" s="333"/>
      <c r="G20" s="169"/>
      <c r="H20" s="175"/>
      <c r="I20" s="331"/>
      <c r="J20" s="169"/>
      <c r="K20" s="214"/>
      <c r="L20" s="333"/>
      <c r="M20" s="169"/>
      <c r="N20" s="175"/>
      <c r="O20" s="168"/>
      <c r="P20" s="326"/>
      <c r="Q20" s="169"/>
      <c r="R20" s="163"/>
    </row>
    <row r="21" spans="1:18" x14ac:dyDescent="0.15">
      <c r="A21" s="590"/>
      <c r="B21" s="174"/>
      <c r="C21" s="329" t="s">
        <v>221</v>
      </c>
      <c r="D21" s="318">
        <v>850</v>
      </c>
      <c r="E21" s="175"/>
      <c r="F21" s="329"/>
      <c r="G21" s="290"/>
      <c r="H21" s="175"/>
      <c r="I21" s="333"/>
      <c r="J21" s="169"/>
      <c r="K21" s="175"/>
      <c r="L21" s="333"/>
      <c r="M21" s="318"/>
      <c r="N21" s="175"/>
      <c r="O21" s="170"/>
      <c r="P21" s="325"/>
      <c r="Q21" s="169"/>
      <c r="R21" s="163"/>
    </row>
    <row r="22" spans="1:18" x14ac:dyDescent="0.15">
      <c r="A22" s="590"/>
      <c r="B22" s="174"/>
      <c r="C22" s="325" t="s">
        <v>198</v>
      </c>
      <c r="D22" s="169">
        <v>250</v>
      </c>
      <c r="E22" s="175"/>
      <c r="F22" s="333"/>
      <c r="G22" s="290"/>
      <c r="H22" s="175"/>
      <c r="I22" s="333"/>
      <c r="J22" s="169"/>
      <c r="K22" s="175"/>
      <c r="L22" s="333"/>
      <c r="M22" s="169"/>
      <c r="N22" s="175"/>
      <c r="O22" s="205"/>
      <c r="P22" s="325"/>
      <c r="Q22" s="169"/>
      <c r="R22" s="163"/>
    </row>
    <row r="23" spans="1:18" x14ac:dyDescent="0.15">
      <c r="A23" s="590"/>
      <c r="B23" s="174"/>
      <c r="C23" s="329" t="s">
        <v>222</v>
      </c>
      <c r="D23" s="318">
        <v>950</v>
      </c>
      <c r="E23" s="175"/>
      <c r="F23" s="329"/>
      <c r="G23" s="290"/>
      <c r="H23" s="175"/>
      <c r="I23" s="329"/>
      <c r="J23" s="165"/>
      <c r="K23" s="175"/>
      <c r="L23" s="329"/>
      <c r="M23" s="318"/>
      <c r="N23" s="175"/>
      <c r="O23" s="166"/>
      <c r="P23" s="335"/>
      <c r="Q23" s="318"/>
      <c r="R23" s="163"/>
    </row>
    <row r="24" spans="1:18" x14ac:dyDescent="0.15">
      <c r="A24" s="590"/>
      <c r="B24" s="174"/>
      <c r="C24" s="325" t="s">
        <v>273</v>
      </c>
      <c r="D24" s="169">
        <v>600</v>
      </c>
      <c r="E24" s="175"/>
      <c r="F24" s="325"/>
      <c r="G24" s="169"/>
      <c r="H24" s="175"/>
      <c r="I24" s="325"/>
      <c r="J24" s="169"/>
      <c r="K24" s="175"/>
      <c r="L24" s="325"/>
      <c r="M24" s="169"/>
      <c r="N24" s="175"/>
      <c r="O24" s="168"/>
      <c r="P24" s="325"/>
      <c r="Q24" s="169"/>
      <c r="R24" s="163"/>
    </row>
    <row r="25" spans="1:18" x14ac:dyDescent="0.15">
      <c r="A25" s="590"/>
      <c r="B25" s="174"/>
      <c r="C25" s="329" t="s">
        <v>190</v>
      </c>
      <c r="D25" s="318">
        <v>1900</v>
      </c>
      <c r="E25" s="175"/>
      <c r="F25" s="329" t="s">
        <v>190</v>
      </c>
      <c r="G25" s="320">
        <v>350</v>
      </c>
      <c r="H25" s="175"/>
      <c r="I25" s="329" t="s">
        <v>190</v>
      </c>
      <c r="J25" s="165">
        <v>450</v>
      </c>
      <c r="K25" s="175"/>
      <c r="L25" s="329" t="s">
        <v>190</v>
      </c>
      <c r="M25" s="318">
        <v>400</v>
      </c>
      <c r="N25" s="175"/>
      <c r="O25" s="166"/>
      <c r="P25" s="335"/>
      <c r="Q25" s="318"/>
      <c r="R25" s="163"/>
    </row>
    <row r="26" spans="1:18" x14ac:dyDescent="0.15">
      <c r="A26" s="590"/>
      <c r="B26" s="174"/>
      <c r="C26" s="325" t="s">
        <v>191</v>
      </c>
      <c r="D26" s="169" t="s">
        <v>334</v>
      </c>
      <c r="E26" s="175"/>
      <c r="F26" s="333"/>
      <c r="G26" s="169"/>
      <c r="H26" s="175"/>
      <c r="I26" s="333"/>
      <c r="J26" s="169"/>
      <c r="K26" s="175"/>
      <c r="L26" s="333"/>
      <c r="M26" s="169"/>
      <c r="N26" s="163"/>
      <c r="O26" s="168"/>
      <c r="P26" s="325"/>
      <c r="Q26" s="169"/>
      <c r="R26" s="163"/>
    </row>
    <row r="27" spans="1:18" x14ac:dyDescent="0.15">
      <c r="A27" s="590"/>
      <c r="B27" s="174"/>
      <c r="C27" s="329" t="s">
        <v>193</v>
      </c>
      <c r="D27" s="318">
        <v>2200</v>
      </c>
      <c r="E27" s="175"/>
      <c r="F27" s="329"/>
      <c r="G27" s="165"/>
      <c r="H27" s="175"/>
      <c r="I27" s="329"/>
      <c r="J27" s="165"/>
      <c r="K27" s="175"/>
      <c r="L27" s="329"/>
      <c r="M27" s="318"/>
      <c r="N27" s="167"/>
      <c r="O27" s="166"/>
      <c r="P27" s="335"/>
      <c r="Q27" s="318"/>
      <c r="R27" s="167"/>
    </row>
    <row r="28" spans="1:18" x14ac:dyDescent="0.15">
      <c r="A28" s="590"/>
      <c r="B28" s="174"/>
      <c r="C28" s="325" t="s">
        <v>194</v>
      </c>
      <c r="D28" s="169" t="s">
        <v>334</v>
      </c>
      <c r="E28" s="175"/>
      <c r="F28" s="330"/>
      <c r="G28" s="114"/>
      <c r="H28" s="163"/>
      <c r="I28" s="330"/>
      <c r="J28" s="114"/>
      <c r="K28" s="163"/>
      <c r="L28" s="330"/>
      <c r="M28" s="169"/>
      <c r="N28" s="163"/>
      <c r="O28" s="113"/>
      <c r="P28" s="325"/>
      <c r="Q28" s="169"/>
      <c r="R28" s="167"/>
    </row>
    <row r="29" spans="1:18" ht="14.25" thickBot="1" x14ac:dyDescent="0.2">
      <c r="A29" s="590"/>
      <c r="B29" s="394"/>
      <c r="C29" s="329" t="s">
        <v>195</v>
      </c>
      <c r="D29" s="318">
        <v>200</v>
      </c>
      <c r="E29" s="172"/>
      <c r="F29" s="329"/>
      <c r="G29" s="165"/>
      <c r="H29" s="173"/>
      <c r="I29" s="329"/>
      <c r="J29" s="165"/>
      <c r="K29" s="173"/>
      <c r="L29" s="329"/>
      <c r="M29" s="318"/>
      <c r="N29" s="173"/>
      <c r="O29" s="166"/>
      <c r="P29" s="335"/>
      <c r="Q29" s="318"/>
      <c r="R29" s="167"/>
    </row>
    <row r="30" spans="1:18" ht="14.25" thickBot="1" x14ac:dyDescent="0.2">
      <c r="A30" s="591"/>
      <c r="B30" s="395"/>
      <c r="C30" s="334" t="s">
        <v>39</v>
      </c>
      <c r="D30" s="319">
        <f>SUM(D12:D29)</f>
        <v>25000</v>
      </c>
      <c r="E30" s="389">
        <f>SUM(E12:E29)</f>
        <v>0</v>
      </c>
      <c r="F30" s="334" t="s">
        <v>39</v>
      </c>
      <c r="G30" s="319">
        <f>SUM(G12:G29)</f>
        <v>5400</v>
      </c>
      <c r="H30" s="389">
        <f>SUM(H12:H29)</f>
        <v>0</v>
      </c>
      <c r="I30" s="334" t="s">
        <v>39</v>
      </c>
      <c r="J30" s="319">
        <f>SUM(J12:J29)</f>
        <v>450</v>
      </c>
      <c r="K30" s="389">
        <f>SUM(K12:K29)</f>
        <v>0</v>
      </c>
      <c r="L30" s="334" t="s">
        <v>39</v>
      </c>
      <c r="M30" s="291">
        <f>SUM(M12:M29)</f>
        <v>4400</v>
      </c>
      <c r="N30" s="389">
        <f>SUM(N12:O29)</f>
        <v>0</v>
      </c>
      <c r="O30" s="188"/>
      <c r="P30" s="336" t="s">
        <v>39</v>
      </c>
      <c r="Q30" s="319">
        <f>SUM(Q10:Q19)</f>
        <v>700</v>
      </c>
      <c r="R30" s="389">
        <f>SUM(R12:R14)</f>
        <v>0</v>
      </c>
    </row>
    <row r="31" spans="1:18" x14ac:dyDescent="0.15">
      <c r="A31" s="590"/>
      <c r="B31" s="185"/>
      <c r="C31" s="186"/>
      <c r="D31" s="187"/>
      <c r="E31" s="396"/>
      <c r="F31" s="186"/>
      <c r="G31" s="187"/>
      <c r="H31" s="396"/>
      <c r="I31" s="186"/>
      <c r="J31" s="117"/>
      <c r="K31" s="396"/>
      <c r="L31" s="186"/>
      <c r="M31" s="117"/>
      <c r="N31" s="396"/>
      <c r="O31" s="189"/>
      <c r="P31" s="192" t="s">
        <v>40</v>
      </c>
      <c r="Q31" s="193"/>
      <c r="R31" s="397">
        <f>E30+H30+K30+N30+R30</f>
        <v>0</v>
      </c>
    </row>
    <row r="32" spans="1:18" ht="13.35" customHeight="1" x14ac:dyDescent="0.15">
      <c r="B32" s="118" t="s">
        <v>83</v>
      </c>
    </row>
    <row r="33" spans="2:18" ht="13.35" customHeight="1" x14ac:dyDescent="0.15">
      <c r="B33" s="254" t="s">
        <v>331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</row>
    <row r="34" spans="2:18" ht="13.35" customHeight="1" x14ac:dyDescent="0.15">
      <c r="B34" s="118" t="s">
        <v>332</v>
      </c>
    </row>
    <row r="35" spans="2:18" ht="13.35" customHeight="1" x14ac:dyDescent="0.15">
      <c r="B35" s="118" t="s">
        <v>333</v>
      </c>
    </row>
  </sheetData>
  <mergeCells count="26">
    <mergeCell ref="L14:L15"/>
    <mergeCell ref="O8:R8"/>
    <mergeCell ref="N6:R7"/>
    <mergeCell ref="L5:M5"/>
    <mergeCell ref="J7:K7"/>
    <mergeCell ref="H5:I5"/>
    <mergeCell ref="C7:G7"/>
    <mergeCell ref="N5:R5"/>
    <mergeCell ref="H6:I6"/>
    <mergeCell ref="L6:M6"/>
    <mergeCell ref="A12:A31"/>
    <mergeCell ref="H7:I7"/>
    <mergeCell ref="G1:L2"/>
    <mergeCell ref="A10:B11"/>
    <mergeCell ref="L7:M7"/>
    <mergeCell ref="A8:B8"/>
    <mergeCell ref="C8:G8"/>
    <mergeCell ref="H8:I8"/>
    <mergeCell ref="L8:M8"/>
    <mergeCell ref="B2:E2"/>
    <mergeCell ref="E6:G6"/>
    <mergeCell ref="A6:D6"/>
    <mergeCell ref="J8:K8"/>
    <mergeCell ref="A7:B7"/>
    <mergeCell ref="A5:D5"/>
    <mergeCell ref="E5:G5"/>
  </mergeCells>
  <phoneticPr fontId="2"/>
  <conditionalFormatting sqref="H12 N12 R12:R30 E12:E13 E21:E30 H17:H30 N17:N30 K12 K17:K18 K21:K30 E17:E18">
    <cfRule type="expression" dxfId="17" priority="33" stopIfTrue="1">
      <formula>D12&lt;E12</formula>
    </cfRule>
  </conditionalFormatting>
  <conditionalFormatting sqref="E15">
    <cfRule type="cellIs" dxfId="16" priority="31" stopIfTrue="1" operator="greaterThan">
      <formula>1300</formula>
    </cfRule>
  </conditionalFormatting>
  <conditionalFormatting sqref="E16">
    <cfRule type="cellIs" dxfId="15" priority="30" stopIfTrue="1" operator="greaterThan">
      <formula>1100</formula>
    </cfRule>
  </conditionalFormatting>
  <conditionalFormatting sqref="E19">
    <cfRule type="cellIs" dxfId="14" priority="29" stopIfTrue="1" operator="greaterThan">
      <formula>1800</formula>
    </cfRule>
  </conditionalFormatting>
  <conditionalFormatting sqref="E20">
    <cfRule type="cellIs" dxfId="13" priority="28" stopIfTrue="1" operator="greaterThan">
      <formula>1800</formula>
    </cfRule>
  </conditionalFormatting>
  <conditionalFormatting sqref="H13">
    <cfRule type="cellIs" dxfId="12" priority="27" stopIfTrue="1" operator="greaterThan">
      <formula>4100</formula>
    </cfRule>
  </conditionalFormatting>
  <conditionalFormatting sqref="H14">
    <cfRule type="cellIs" dxfId="11" priority="26" stopIfTrue="1" operator="greaterThan">
      <formula>100</formula>
    </cfRule>
  </conditionalFormatting>
  <conditionalFormatting sqref="H15">
    <cfRule type="cellIs" dxfId="10" priority="25" stopIfTrue="1" operator="greaterThan">
      <formula>50</formula>
    </cfRule>
  </conditionalFormatting>
  <conditionalFormatting sqref="H16">
    <cfRule type="cellIs" dxfId="9" priority="24" stopIfTrue="1" operator="greaterThan">
      <formula>150</formula>
    </cfRule>
  </conditionalFormatting>
  <conditionalFormatting sqref="N14">
    <cfRule type="cellIs" dxfId="8" priority="18" stopIfTrue="1" operator="greaterThan">
      <formula>250</formula>
    </cfRule>
  </conditionalFormatting>
  <conditionalFormatting sqref="N15">
    <cfRule type="cellIs" dxfId="7" priority="17" stopIfTrue="1" operator="greaterThan">
      <formula>50</formula>
    </cfRule>
  </conditionalFormatting>
  <conditionalFormatting sqref="N16">
    <cfRule type="cellIs" dxfId="6" priority="16" stopIfTrue="1" operator="greaterThan">
      <formula>100</formula>
    </cfRule>
  </conditionalFormatting>
  <conditionalFormatting sqref="N13">
    <cfRule type="cellIs" dxfId="5" priority="7" stopIfTrue="1" operator="greaterThan">
      <formula>2100</formula>
    </cfRule>
  </conditionalFormatting>
  <conditionalFormatting sqref="K13">
    <cfRule type="expression" dxfId="4" priority="6" stopIfTrue="1">
      <formula>J13&lt;K13</formula>
    </cfRule>
  </conditionalFormatting>
  <conditionalFormatting sqref="K15:K16">
    <cfRule type="cellIs" dxfId="3" priority="5" stopIfTrue="1" operator="greaterThan">
      <formula>100</formula>
    </cfRule>
  </conditionalFormatting>
  <conditionalFormatting sqref="K19:K20">
    <cfRule type="cellIs" dxfId="2" priority="4" stopIfTrue="1" operator="greaterThan">
      <formula>750</formula>
    </cfRule>
  </conditionalFormatting>
  <conditionalFormatting sqref="K14">
    <cfRule type="cellIs" dxfId="1" priority="2" stopIfTrue="1" operator="greaterThan">
      <formula>700</formula>
    </cfRule>
  </conditionalFormatting>
  <conditionalFormatting sqref="E14">
    <cfRule type="cellIs" dxfId="0" priority="1" stopIfTrue="1" operator="greaterThan">
      <formula>5100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市・郡別</vt:lpstr>
      <vt:lpstr>山形市・上山市</vt:lpstr>
      <vt:lpstr>天童・寒河江・東、西村山郡</vt:lpstr>
      <vt:lpstr>東根・村山・尾花沢・北村山</vt:lpstr>
      <vt:lpstr>新庄・最上</vt:lpstr>
      <vt:lpstr>米沢・南陽・東置賜</vt:lpstr>
      <vt:lpstr>長井・西置賜</vt:lpstr>
      <vt:lpstr>酒田・飽海・東田川</vt:lpstr>
      <vt:lpstr>鶴岡</vt:lpstr>
      <vt:lpstr>山形市・上山市!Print_Area</vt:lpstr>
      <vt:lpstr>酒田・飽海・東田川!Print_Area</vt:lpstr>
      <vt:lpstr>新庄・最上!Print_Area</vt:lpstr>
      <vt:lpstr>長井・西置賜!Print_Area</vt:lpstr>
      <vt:lpstr>鶴岡!Print_Area</vt:lpstr>
      <vt:lpstr>'天童・寒河江・東、西村山郡'!Print_Area</vt:lpstr>
      <vt:lpstr>東根・村山・尾花沢・北村山!Print_Area</vt:lpstr>
      <vt:lpstr>米沢・南陽・東置賜!Print_Area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（株）朝日折込ヤマガタ</dc:creator>
  <cp:lastModifiedBy>aoy004</cp:lastModifiedBy>
  <cp:lastPrinted>2022-11-14T03:02:51Z</cp:lastPrinted>
  <dcterms:created xsi:type="dcterms:W3CDTF">2001-05-19T01:27:28Z</dcterms:created>
  <dcterms:modified xsi:type="dcterms:W3CDTF">2022-11-14T07:47:19Z</dcterms:modified>
</cp:coreProperties>
</file>